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firstSheet="9" activeTab="12"/>
  </bookViews>
  <sheets>
    <sheet name="1. melléklet" sheetId="1" r:id="rId1"/>
    <sheet name="1.1 Önkormányzat" sheetId="2" r:id="rId2"/>
    <sheet name="1.2 Polgárm." sheetId="3" r:id="rId3"/>
    <sheet name="1.3Óvoda" sheetId="4" r:id="rId4"/>
    <sheet name="1.4Gond.kp." sheetId="5" r:id="rId5"/>
    <sheet name="1.5Műv.ház" sheetId="6" r:id="rId6"/>
    <sheet name="1.1-1.5 Bevétel összesen" sheetId="7" r:id="rId7"/>
    <sheet name="2. melléklet" sheetId="8" r:id="rId8"/>
    <sheet name="2.1-2.5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melléklet" sheetId="17" r:id="rId17"/>
    <sheet name="10. melléklet" sheetId="18" r:id="rId18"/>
    <sheet name="11.melléklet" sheetId="19" r:id="rId19"/>
    <sheet name="12. melléklet" sheetId="20" r:id="rId20"/>
    <sheet name="13. melléklet" sheetId="21" r:id="rId21"/>
    <sheet name="14.melléklet" sheetId="22" r:id="rId22"/>
    <sheet name="15.melléklet" sheetId="23" r:id="rId23"/>
    <sheet name="16.melléklet" sheetId="24" r:id="rId24"/>
    <sheet name="17.melléklet" sheetId="25" r:id="rId25"/>
    <sheet name="18.melléklet" sheetId="26" r:id="rId26"/>
  </sheets>
  <definedNames>
    <definedName name="_xlnm.Print_Titles" localSheetId="7">'2. melléklet'!$4:$5</definedName>
    <definedName name="_xlnm.Print_Area" localSheetId="15">'8. melléklet'!$A$1:$E$71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<sst xmlns="http://schemas.openxmlformats.org/spreadsheetml/2006/main" count="1270" uniqueCount="519">
  <si>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</si>
  <si>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</si>
  <si>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</si>
  <si>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</si>
  <si>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</si>
  <si>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</si>
  <si>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</si>
  <si>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</si>
  <si>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</si>
  <si>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 Támogatás értékű bevételek</t>
  </si>
  <si>
    <t>2.1 Működési célú támogatás értékű bevételek</t>
  </si>
  <si>
    <t>– ebből: TB-től átvett működési célú támogatás</t>
  </si>
  <si>
    <t>3. Önkormányzatok sajátos működési bevételei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</si>
  <si>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</si>
  <si>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</si>
  <si>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</si>
  <si>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</si>
  <si>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</si>
  <si>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</si>
  <si>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sajátos bevételek</t>
  </si>
  <si>
    <t>– Egyéb adó (behajtás)</t>
  </si>
  <si>
    <t>II. Támogatások</t>
  </si>
  <si>
    <t>1. Önkormányzatok költségvetési támogatása</t>
  </si>
  <si>
    <t>1.1 Központosított előirányzat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</si>
  <si>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</si>
  <si>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</si>
  <si>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</si>
  <si>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</si>
  <si>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2011. ÉVI BEVÉTELEK ÖSSZESEN: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</si>
  <si>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</si>
  <si>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</si>
  <si>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</si>
  <si>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</si>
  <si>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</si>
  <si>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</si>
  <si>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</si>
  <si>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</si>
  <si>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</si>
  <si>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</si>
  <si>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</si>
  <si>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3. Önkormányzat sajátos működési bevételei</t>
  </si>
  <si>
    <t>– Működési célú pénzeszköz átadás ÁHT-n kívülre</t>
  </si>
  <si>
    <t>– Helyi adók</t>
  </si>
  <si>
    <t>– Szoc. pol. juttatások</t>
  </si>
  <si>
    <t>– Átengedett központi adók</t>
  </si>
  <si>
    <t>– Egyéb bevételek</t>
  </si>
  <si>
    <t>4. Előző évi költségvetési visszatérülés</t>
  </si>
  <si>
    <t>5. Önkormányzat költségvetési támogatása</t>
  </si>
  <si>
    <t>– normatív és kötött felhasználás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</si>
  <si>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</si>
  <si>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</si>
  <si>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</si>
  <si>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</si>
  <si>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</si>
  <si>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</si>
  <si>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</si>
  <si>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</si>
  <si>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</si>
  <si>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</si>
  <si>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</si>
  <si>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</si>
  <si>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</si>
  <si>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</si>
  <si>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</si>
  <si>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</si>
  <si>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</si>
  <si>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</si>
  <si>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</si>
  <si>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</si>
  <si>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</si>
  <si>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</si>
  <si>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</si>
  <si>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</si>
  <si>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</si>
  <si>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</si>
  <si>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</si>
  <si>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</si>
  <si>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</si>
  <si>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</si>
  <si>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</si>
  <si>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</si>
  <si>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</si>
  <si>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</si>
  <si>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Munkaadókat terhelő járulékok összesen:</t>
  </si>
  <si>
    <t>Rendszeres személyi juttatások</t>
  </si>
  <si>
    <t>Nem rendszeres személyi juttatások</t>
  </si>
  <si>
    <t>Külső személyi juttatások</t>
  </si>
  <si>
    <t>Készletbeszerzések</t>
  </si>
  <si>
    <t>Szolgáltatások</t>
  </si>
  <si>
    <t>Általános forgalmi adó kiadása</t>
  </si>
  <si>
    <t>Egyéb folyó kiadások</t>
  </si>
  <si>
    <t>IV.</t>
  </si>
  <si>
    <t xml:space="preserve"> Egyéb folyó kiadások összesen:</t>
  </si>
  <si>
    <t>V.</t>
  </si>
  <si>
    <t>Pénzeszközátadás egyéb támogatás összesen: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</si>
  <si>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</si>
  <si>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</si>
  <si>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</si>
  <si>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</si>
  <si>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</si>
  <si>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</si>
  <si>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</si>
  <si>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</si>
  <si>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</si>
  <si>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</si>
  <si>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</si>
  <si>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</si>
  <si>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</si>
  <si>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</si>
  <si>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</si>
  <si>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</si>
  <si>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</si>
  <si>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</si>
  <si>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</si>
  <si>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</si>
  <si>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</si>
  <si>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</si>
  <si>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</si>
  <si>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</si>
  <si>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</si>
  <si>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</si>
  <si>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</si>
  <si>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</si>
  <si>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</si>
  <si>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</si>
  <si>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</si>
  <si>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</si>
  <si>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</si>
  <si>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</si>
  <si>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</si>
  <si>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</si>
  <si>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</si>
  <si>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</si>
  <si>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</si>
  <si>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</si>
  <si>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</si>
  <si>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</si>
  <si>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</si>
  <si>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</si>
  <si>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5. Tartalékok</t>
  </si>
  <si>
    <t>– Céltartalék</t>
  </si>
  <si>
    <t>– Általános tartalék</t>
  </si>
  <si>
    <t>– Nyújtott kölcsön</t>
  </si>
  <si>
    <t>Teljesítés</t>
  </si>
  <si>
    <t>Teljesítés a mód.kv %-ban</t>
  </si>
  <si>
    <t>Cím</t>
  </si>
  <si>
    <t>Cél</t>
  </si>
  <si>
    <t>Sor-szám</t>
  </si>
  <si>
    <t>Alcím</t>
  </si>
  <si>
    <t>Igazgatás</t>
  </si>
  <si>
    <t>Szennyvízberuházás</t>
  </si>
  <si>
    <t>Összesen:</t>
  </si>
  <si>
    <t>Ezer forintban</t>
  </si>
  <si>
    <t>Civil szervezetek:</t>
  </si>
  <si>
    <t>Gádoros SE</t>
  </si>
  <si>
    <t>Kézilabda Klub</t>
  </si>
  <si>
    <t>Nyugdíjas Klub</t>
  </si>
  <si>
    <t>SILVER Tánccsoport Egyesület</t>
  </si>
  <si>
    <t>Mozgáskorlátozottak Egyesülete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</si>
  <si>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</si>
  <si>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</si>
  <si>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</si>
  <si>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</si>
  <si>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</si>
  <si>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</si>
  <si>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</si>
  <si>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</si>
  <si>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</si>
  <si>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Redszeres gyermekvédelmi támogatás</t>
  </si>
  <si>
    <t>Rendszeres szociális segély</t>
  </si>
  <si>
    <t>Időskorúak járadéka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</si>
  <si>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</si>
  <si>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</si>
  <si>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</si>
  <si>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</si>
  <si>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</si>
  <si>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</si>
  <si>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Egyéb pénzbeli juttatás</t>
  </si>
  <si>
    <t>ÖSSZESEN:</t>
  </si>
  <si>
    <t>Egyes szociális feladatok kiegészítő támogatása</t>
  </si>
  <si>
    <t>- Gyermekvédelmi támogatás</t>
  </si>
  <si>
    <t>- Időskorúak járadéka</t>
  </si>
  <si>
    <t>- Normatív lakásfdenntartási támogatás</t>
  </si>
  <si>
    <t>- Ápolási díj alanyi jogon</t>
  </si>
  <si>
    <t>- Rendszeres szociális segély</t>
  </si>
  <si>
    <t>Európai Uniós forrásból megvalósuló felhalmozási kiadás</t>
  </si>
  <si>
    <t>Polgármesteri Hivatal</t>
  </si>
  <si>
    <t>Gádoros Nagyközség szennyvíz-csatornázási és szenyvíztisztítási beruházás a KEOP-7.1.2.0-2008-0222 tárgyú beruházás előkészítéséhez kapcsolódó feladatok kifizetési terv szerinti összege</t>
  </si>
  <si>
    <t>Európai Uniós forrásból megvalósulóberuházás összesen:</t>
  </si>
  <si>
    <t>Szakfeladat</t>
  </si>
  <si>
    <t>Közalkalmazott</t>
  </si>
  <si>
    <t>Köztisztviselő</t>
  </si>
  <si>
    <t>Képviselő</t>
  </si>
  <si>
    <t>Egyéb bérrendszer</t>
  </si>
  <si>
    <t>Terv</t>
  </si>
  <si>
    <t>Tény</t>
  </si>
  <si>
    <t>adatok: fő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</si>
  <si>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</si>
  <si>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</si>
  <si>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</si>
  <si>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</si>
  <si>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</si>
  <si>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</si>
  <si>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</si>
  <si>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</si>
  <si>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</si>
  <si>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</si>
  <si>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</si>
  <si>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</si>
  <si>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</si>
  <si>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</si>
  <si>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841112 Önkormányzati jogalkotás</t>
  </si>
  <si>
    <t>Pénzmaradvány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</si>
  <si>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</si>
  <si>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</si>
  <si>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</si>
  <si>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</si>
  <si>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</si>
  <si>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</si>
  <si>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</si>
  <si>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</si>
  <si>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</si>
  <si>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</si>
  <si>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</si>
  <si>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</si>
  <si>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</si>
  <si>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</si>
  <si>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</si>
  <si>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Bevételek mindösszesen:</t>
  </si>
  <si>
    <t>562912-1 Óvodai intézményi étkeztetés</t>
  </si>
  <si>
    <t>910502-1 Művelődési Ház</t>
  </si>
  <si>
    <t>910123-1      Könyvtár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</si>
  <si>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</si>
  <si>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</si>
  <si>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</si>
  <si>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</si>
  <si>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Polgármesteri Hivatal Összesen</t>
  </si>
  <si>
    <t>VI. Külső finanszírozás bevételei</t>
  </si>
  <si>
    <t>V. Támogatásértékű felhalmozási célú bevételek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</si>
  <si>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</si>
  <si>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</si>
  <si>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</si>
  <si>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</si>
  <si>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</si>
  <si>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</si>
  <si>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</si>
  <si>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</si>
  <si>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</si>
  <si>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</si>
  <si>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</si>
  <si>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</si>
  <si>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</si>
  <si>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</si>
  <si>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</si>
  <si>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</si>
  <si>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</si>
  <si>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</si>
  <si>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</si>
  <si>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</si>
  <si>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</si>
  <si>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</si>
  <si>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</si>
  <si>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</si>
  <si>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</si>
  <si>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</si>
  <si>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</si>
  <si>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</si>
  <si>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</si>
  <si>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</si>
  <si>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</si>
  <si>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Foglalkoztatottak + Képviselők együtt</t>
  </si>
  <si>
    <t xml:space="preserve">Testvértelepülés </t>
  </si>
  <si>
    <t>851011-1 Óvoda</t>
  </si>
  <si>
    <t>910502-1 01 Közösségi ház</t>
  </si>
  <si>
    <t>862101-1 Háziorvosi alapellátás</t>
  </si>
  <si>
    <t>882203-1 Köztemetés</t>
  </si>
  <si>
    <t>Gondozási K. Összesen</t>
  </si>
  <si>
    <t>.Kiegyenlítő,függő,átfutó bevételek</t>
  </si>
  <si>
    <t>MINDÖSSZESEN:</t>
  </si>
  <si>
    <t>Létszám (fő):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</si>
  <si>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</si>
  <si>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</si>
  <si>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</si>
  <si>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</si>
  <si>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</si>
  <si>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680001-1 Lakóingatlan bérbeadás</t>
  </si>
  <si>
    <t>680001-1 Nem Lakóingatlan bérbeadás</t>
  </si>
  <si>
    <t>841402-1 Város és községgazdálkodás</t>
  </si>
  <si>
    <t>841126-1 Igazgatási tevékenység</t>
  </si>
  <si>
    <t>Rendszeres segély</t>
  </si>
  <si>
    <t>Rendszeres gyvs</t>
  </si>
  <si>
    <t xml:space="preserve">Időskor. járadéka </t>
  </si>
  <si>
    <t>Lakásfenntart. Tám.</t>
  </si>
  <si>
    <t>Ápolási díj al. j.</t>
  </si>
  <si>
    <t>Ált. tart</t>
  </si>
  <si>
    <t>Város- és Községg</t>
  </si>
  <si>
    <t>Iskola eü</t>
  </si>
  <si>
    <t>Tel. Hulladék</t>
  </si>
  <si>
    <t>Civil szerv tám</t>
  </si>
  <si>
    <t>Egyéb szoc segély</t>
  </si>
  <si>
    <t>GÁDOROS összesen</t>
  </si>
  <si>
    <t xml:space="preserve">Adatok ezer Ft-ban </t>
  </si>
  <si>
    <t>Belf-i fin. kiad.(felh. kamat)</t>
  </si>
  <si>
    <t xml:space="preserve">9. </t>
  </si>
  <si>
    <t>Jogalkotás</t>
  </si>
  <si>
    <t>Fogorvosi alapellátás 862301</t>
  </si>
  <si>
    <t xml:space="preserve">VI. Külső finanszirozás bevételei </t>
  </si>
  <si>
    <t>Teljes.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</si>
  <si>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</si>
  <si>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</si>
  <si>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</si>
  <si>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</si>
  <si>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Ápolási díj alanyi jogon</t>
  </si>
  <si>
    <t>- Foglalkoztatást helyettesítő tám</t>
  </si>
  <si>
    <t xml:space="preserve">1. Belső finanszírozás </t>
  </si>
  <si>
    <t>EU önerő alap</t>
  </si>
  <si>
    <t>EU támogatás</t>
  </si>
  <si>
    <t>Viziközműtől átvett</t>
  </si>
  <si>
    <t>ÁFA</t>
  </si>
  <si>
    <t>2013. év</t>
  </si>
  <si>
    <t>ÖSSZESEN</t>
  </si>
  <si>
    <t xml:space="preserve">ÁFA </t>
  </si>
  <si>
    <t>ezer Ft.</t>
  </si>
  <si>
    <t>Belföldi finanszírozási kiadás (felhalmozott kamat)</t>
  </si>
  <si>
    <t>Gondozási Központ Családsegítő és Védőnői Szolgálat</t>
  </si>
  <si>
    <t>3.1. Helyi adók</t>
  </si>
  <si>
    <t>3.2. Átengedett központi adók</t>
  </si>
  <si>
    <t>3.3. Bírságok, pótlékok és egyéb sajátos bevételek</t>
  </si>
  <si>
    <t>2. Felhalmozási célú támogatás értékű bevétel</t>
  </si>
  <si>
    <t>– Beruházás célú támog.értékű bev.fejl.EU-s progr</t>
  </si>
  <si>
    <t>– Beruházás c.támog.értékű bev.ÁHT-n kívülről</t>
  </si>
  <si>
    <t>V. Belső finanszírozás bevételei</t>
  </si>
  <si>
    <t>– Pénzmaradvány</t>
  </si>
  <si>
    <t>VII.Kiegyenlítő, függő, átfutó bevételek</t>
  </si>
  <si>
    <t>3. Támogatás értékű felhalm. bevétel</t>
  </si>
  <si>
    <t>4. Beruházások Áfa visszatérülése</t>
  </si>
  <si>
    <t>Teljesít.</t>
  </si>
  <si>
    <t>680002 Nem lakóingatlan bérbeadása</t>
  </si>
  <si>
    <t>Működési célú kamat kiadások</t>
  </si>
  <si>
    <t>Óvodáztatási támog.</t>
  </si>
  <si>
    <t>Munkáltatói kölcsön</t>
  </si>
  <si>
    <t xml:space="preserve">    </t>
  </si>
  <si>
    <t xml:space="preserve"> </t>
  </si>
  <si>
    <t xml:space="preserve">Óvodáztatási támogatás </t>
  </si>
  <si>
    <t>-Működési hitel (folyószámla)</t>
  </si>
  <si>
    <t>B E V É T E L E K</t>
  </si>
  <si>
    <t>K I A D Á S O K</t>
  </si>
  <si>
    <t>Módos.</t>
  </si>
  <si>
    <t>VI.. Külső finanszírozás bevételei</t>
  </si>
  <si>
    <t>III.Felhalmozási és tőke jellegű bevételek</t>
  </si>
  <si>
    <t>6. Működés belső finanszírozás bevételei</t>
  </si>
  <si>
    <t>7.Külső finanszírozás</t>
  </si>
  <si>
    <t>3.Támog.értékű felhalm.bev.elkül.állami pénzalapból</t>
  </si>
  <si>
    <t>Általános iskola</t>
  </si>
  <si>
    <t>Egyéb közf.START</t>
  </si>
  <si>
    <t xml:space="preserve"> Műk.célú pe.átadás ÁHT.-n belülre</t>
  </si>
  <si>
    <t>Felhalm.célú pe.átadás ÁHT.-n kívülre</t>
  </si>
  <si>
    <t>GÁDOROS 2013. évi költségvetés</t>
  </si>
  <si>
    <t>Szociális hozzájárulási adó</t>
  </si>
  <si>
    <t>kiküldetés, reprezentáció, reklám kiad</t>
  </si>
  <si>
    <t>Gépek berend. és felszerelés felújítása</t>
  </si>
  <si>
    <t>Működési tartalék</t>
  </si>
  <si>
    <t>Fejlesztési tartalék</t>
  </si>
  <si>
    <t>2/2. melléklet a …./2013. (…….)  önkormányzati rendelethez</t>
  </si>
  <si>
    <t>2013. évi költségvetés kiadásai</t>
  </si>
  <si>
    <t xml:space="preserve"> 2013. évi költségvetés kiadásai</t>
  </si>
  <si>
    <t>Eredeti.</t>
  </si>
  <si>
    <t>2013. évi költségvetés kiadásai összesen</t>
  </si>
  <si>
    <t>Közút fenntartás</t>
  </si>
  <si>
    <t>Zöldterület fennt.</t>
  </si>
  <si>
    <t>Köztemető fennt.</t>
  </si>
  <si>
    <t>2013. évi felhalmozási kiadások</t>
  </si>
  <si>
    <t>2013. évi felújítási kiadások</t>
  </si>
  <si>
    <t>Önkormányzat által nyújtott 2013. évi támogatási kiadások</t>
  </si>
  <si>
    <t xml:space="preserve">Iskola kirándulás támogatása </t>
  </si>
  <si>
    <t>Társadalom és szociálpolitikai juttatások 2013. évi kiadásai</t>
  </si>
  <si>
    <t>Felhasználási kötöttséggel járó állami hozzájárulások 2013. évi</t>
  </si>
  <si>
    <t>Szennyvíz beruházás bevételei és kiadásai 2013. évi</t>
  </si>
  <si>
    <t>2013. évi költségvetési bevételei</t>
  </si>
  <si>
    <t>Beruzázási kiadással kapcs. ÁFA visszaigénylés</t>
  </si>
  <si>
    <t>2013. évi költségvetési bevételek</t>
  </si>
  <si>
    <t xml:space="preserve"> 2013. évi költségvetési  bevételek</t>
  </si>
  <si>
    <t>2013. évi költségvetési  bevételek</t>
  </si>
  <si>
    <t xml:space="preserve"> 2013. évi költségvetési bevételek</t>
  </si>
  <si>
    <t>890443 Egyéb Közfoglalk.START</t>
  </si>
  <si>
    <t>2013. évi működési és felhalmozási célú bevételek és kiadások mérlegszerű bem.</t>
  </si>
  <si>
    <t>Gádoros Nagyközség Önkormányzata és intézményei dolgozói létszámának alakulása 2013. költségvetési évben</t>
  </si>
  <si>
    <t>Több éves kihatással járó döntések</t>
  </si>
  <si>
    <t>Sorszám</t>
  </si>
  <si>
    <t>Döntés megnevezése</t>
  </si>
  <si>
    <t>Közműfejlesztési hozzájárulás</t>
  </si>
  <si>
    <t>Nyugdíjbiztosítási Igazgatóság kártérítés</t>
  </si>
  <si>
    <t>A többéves kihatással járó döntések indokolása:</t>
  </si>
  <si>
    <t>1./</t>
  </si>
  <si>
    <t>2./</t>
  </si>
  <si>
    <t>Az önkormányzati ingatlanok után fizetendő közműfejlesztési hozzájárulás összege (340 ezer Ft/ingatlan)</t>
  </si>
  <si>
    <t>Nyugdíjbiztosítási Igazgatóság Dél-alföldi Regionális Igazgatóság részére volt dolgozó balesetéből adódóan fizetendő összeg.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</si>
  <si>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</si>
  <si>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</si>
  <si>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</si>
  <si>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</si>
  <si>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</si>
  <si>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</si>
  <si>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</si>
  <si>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Békés megyei Mezőgazdasági Szakigazgatási Hivatal bérleti díj</t>
  </si>
  <si>
    <t>Térítési díjak:</t>
  </si>
  <si>
    <t>– Házi segítség nyújtás</t>
  </si>
  <si>
    <t>– Szociális étkezés</t>
  </si>
  <si>
    <t>– Bentlakásos ellátás</t>
  </si>
  <si>
    <t>Sport egyesületek:</t>
  </si>
  <si>
    <t>– SILVER Tánccsoport Egyesület</t>
  </si>
  <si>
    <t>Véradás</t>
  </si>
  <si>
    <t>Kisebbségi Önkormányzat</t>
  </si>
  <si>
    <t>Konditerem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</si>
  <si>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</si>
  <si>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adatok ezer Ft-ban</t>
  </si>
  <si>
    <t>Előirány-zat</t>
  </si>
  <si>
    <t>I. hó</t>
  </si>
  <si>
    <t>II. hó</t>
  </si>
  <si>
    <t>III.hó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</si>
  <si>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</si>
  <si>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</si>
  <si>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</si>
  <si>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</si>
  <si>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</si>
  <si>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</si>
  <si>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</si>
  <si>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</si>
  <si>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</si>
  <si>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1. Személyi juttatások</t>
  </si>
  <si>
    <t>2. Mukaadókat terhelő járulékok</t>
  </si>
  <si>
    <t>3. Dologi kiadások</t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</si>
  <si>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</si>
  <si>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</si>
  <si>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</si>
  <si>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</si>
  <si>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</si>
  <si>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</si>
  <si>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</si>
  <si>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</si>
  <si>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</si>
  <si>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Kiadások összesen</t>
  </si>
  <si>
    <t>Pénzforgalom nélküli kiadások</t>
  </si>
  <si>
    <t>Kiadások mindösszesen</t>
  </si>
  <si>
    <t>Értékpapír visszavásárlás</t>
  </si>
  <si>
    <t>Szolgáltatási díjak</t>
  </si>
  <si>
    <t>Intézményi térítési díj</t>
  </si>
  <si>
    <t>Kamat bevételek</t>
  </si>
  <si>
    <t>Kiszámlázott ÁFA</t>
  </si>
  <si>
    <t>Kommunális adó</t>
  </si>
  <si>
    <t>Iparűzési adó</t>
  </si>
  <si>
    <t>Pótlék</t>
  </si>
  <si>
    <t>Gépjármű adó</t>
  </si>
  <si>
    <t>Lakbér</t>
  </si>
  <si>
    <t>Egyéb helyiségek bérleti díja</t>
  </si>
  <si>
    <t>Továbbszámlázott belföldi szolgáltatás díja</t>
  </si>
  <si>
    <t>Felhalmozási célú támogatás értékű bevétel</t>
  </si>
  <si>
    <t>Szociális feladatok kiegészítő támogatása</t>
  </si>
  <si>
    <t>Központosított támogatás</t>
  </si>
  <si>
    <t>Működési célú támogatás</t>
  </si>
  <si>
    <t>Kölcsönök törlesztése</t>
  </si>
  <si>
    <t>Bevételek összesen</t>
  </si>
  <si>
    <t>Egyenleg                           (Bevétel - Kiadás)</t>
  </si>
  <si>
    <t>ezer forintban</t>
  </si>
  <si>
    <t>Intézmény</t>
  </si>
  <si>
    <t>Saját bevétel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</si>
  <si>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</si>
  <si>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</si>
  <si>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</si>
  <si>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</si>
  <si>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</si>
  <si>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</si>
  <si>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Projekt megnevezése</t>
  </si>
  <si>
    <t>Támogatás azonosító</t>
  </si>
  <si>
    <t>Előző évek bevétele</t>
  </si>
  <si>
    <t>Tárgyévi bevétel</t>
  </si>
  <si>
    <t>Előző évek kiadásai</t>
  </si>
  <si>
    <t>Tárgyévi kiadás</t>
  </si>
  <si>
    <t xml:space="preserve">Szennyvíz-csatornázási és szenyvíztisztítási beruházás </t>
  </si>
  <si>
    <t>KEOP-                7.1.2.0-2008-0222</t>
  </si>
  <si>
    <t>2016 után</t>
  </si>
  <si>
    <t>Gádoros Nagyközségi Önkormányzat 2013. évi Európai Uniós projektjei</t>
  </si>
  <si>
    <t>2013.. évi várható kiadások havi forgalma</t>
  </si>
  <si>
    <r>
      <t>2013. évi likviditási terv (</t>
    </r>
    <r>
      <rPr>
        <sz val="10"/>
        <rFont val="Arial"/>
        <family val="0"/>
      </rPr>
      <t>havi bevétel forgalmi adataival)</t>
    </r>
  </si>
  <si>
    <t>2013. évi bevételek várható havi forgalma</t>
  </si>
  <si>
    <t>Önkormányzat költségvetési támogatása</t>
  </si>
  <si>
    <t>Állami támogatás</t>
  </si>
  <si>
    <t>Gádoros Nagyközség Önkormányzata 2013. évi összesített adatai intézmény finanszírozáshoz</t>
  </si>
  <si>
    <t>Intézmény finanszírozás</t>
  </si>
  <si>
    <t>GÁDOROS NAGYKÖZSÉG ÖNKORMÁNYZATA BEVÉTELI ÉS KIADÁSI ELŐIRÁNYZATAINAK MEGOSZLÁSA</t>
  </si>
  <si>
    <t xml:space="preserve">Bevételek </t>
  </si>
  <si>
    <t>Kötelező feladathoz kapcsolódó</t>
  </si>
  <si>
    <t>Önként vállalt feladathoz kapcsolódó</t>
  </si>
  <si>
    <t>államigazgatási feladathoz kapcsolódó</t>
  </si>
  <si>
    <t>Önkormányzat által finanszírozott</t>
  </si>
  <si>
    <t>Napközi Othonos Óvoda</t>
  </si>
  <si>
    <t>Művelődési Ház</t>
  </si>
  <si>
    <t>Az Önkormányzat kezességvállalásából fennálló</t>
  </si>
  <si>
    <t>kötelezettségei</t>
  </si>
  <si>
    <t>Szennyvízberuházás érdekében víziközmű hitel felvételhez</t>
  </si>
  <si>
    <t>KÖTELEZŐ, ÖNKÉNT VÁLLALT ÉS ÁLLAMIGAZGATÁSI FELADATOK SZERINT</t>
  </si>
  <si>
    <t>Kötelezettség-vállalás éve</t>
  </si>
  <si>
    <t>államigaz-gatási feladathoz kapcsolódó</t>
  </si>
  <si>
    <t>Gádoros Nagyközségi Önkormányzat 2013. évi Európai uniós forrással megvalósuló beruházásai</t>
  </si>
  <si>
    <t>Megbízási díjak, ÁFA önrész pályázatokhoz (például tájház)</t>
  </si>
  <si>
    <t>Gépjármű adó mentes (mogzáskorl.)</t>
  </si>
  <si>
    <t>Ingynes használat sportpálya</t>
  </si>
  <si>
    <t xml:space="preserve"> Fejezeti tartalékból származó kieg.támoghatás</t>
  </si>
  <si>
    <t>VII. Belső finanszírozás</t>
  </si>
  <si>
    <t>Ingatlanokhoz kapcsolódó közműfejlesztési hozzájár.</t>
  </si>
  <si>
    <t>Tehetséges Gádorosi Tanulókért Alapítv.</t>
  </si>
  <si>
    <t>Fejezeti tartalékból származó kieg.támog.</t>
  </si>
  <si>
    <t>Belső finanszírozás</t>
  </si>
  <si>
    <t>2/2. melléklet az 1/2013. (II. 21.) önkormányzati rendelethez</t>
  </si>
  <si>
    <t>2/1. melléklet az 1/2013. (II. 21.) önkormányzati rendelethez</t>
  </si>
  <si>
    <t>2/3. melléklet az 1/2013. (II. 21.) önkormányzati rendelethez</t>
  </si>
  <si>
    <t>2/4. melléklet az 1/2013. (II. 21.) önkormányzati rendelethez</t>
  </si>
  <si>
    <t>2/5. melléklet az 1/2013. (II. 21.) önkormányzati rendelethez</t>
  </si>
  <si>
    <t>2/1-2/5. melléklet az 1/2013. (II. 21.)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</si>
</sst>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6" fillId="4" borderId="0" applyNumberFormat="0" applyBorder="0" applyAlignment="0" applyProtection="0"/>
    <xf numFmtId="0" fontId="20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10" fontId="0" fillId="0" borderId="10" xfId="0" applyNumberForma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4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2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1" xfId="0" applyNumberFormat="1" applyBorder="1" applyAlignment="1">
      <alignment/>
    </xf>
    <xf numFmtId="9" fontId="0" fillId="0" borderId="0" xfId="6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164" fontId="0" fillId="0" borderId="10" xfId="4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2" fillId="0" borderId="23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0" fontId="4" fillId="0" borderId="10" xfId="0" applyNumberFormat="1" applyFont="1" applyFill="1" applyBorder="1" applyAlignment="1">
      <alignment horizontal="center" wrapText="1"/>
    </xf>
    <xf numFmtId="9" fontId="4" fillId="0" borderId="10" xfId="0" applyNumberFormat="1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/>
    </xf>
    <xf numFmtId="10" fontId="0" fillId="0" borderId="10" xfId="55" applyNumberFormat="1" applyFont="1" applyBorder="1" applyAlignment="1">
      <alignment/>
    </xf>
    <xf numFmtId="9" fontId="0" fillId="0" borderId="10" xfId="6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22" xfId="0" applyNumberFormat="1" applyBorder="1" applyAlignment="1">
      <alignment horizontal="center"/>
    </xf>
    <xf numFmtId="3" fontId="2" fillId="0" borderId="2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textRotation="90"/>
    </xf>
    <xf numFmtId="0" fontId="0" fillId="0" borderId="10" xfId="0" applyBorder="1" applyAlignment="1">
      <alignment horizontal="center" vertical="center"/>
    </xf>
    <xf numFmtId="164" fontId="0" fillId="0" borderId="10" xfId="40" applyNumberFormat="1" applyBorder="1" applyAlignment="1">
      <alignment/>
    </xf>
    <xf numFmtId="164" fontId="2" fillId="0" borderId="10" xfId="4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/>
    </xf>
    <xf numFmtId="0" fontId="4" fillId="0" borderId="10" xfId="0" applyFont="1" applyBorder="1" applyAlignment="1">
      <alignment/>
    </xf>
    <xf numFmtId="164" fontId="4" fillId="0" borderId="10" xfId="4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justify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/>
    </xf>
    <xf numFmtId="164" fontId="10" fillId="0" borderId="10" xfId="40" applyNumberFormat="1" applyFont="1" applyBorder="1" applyAlignment="1">
      <alignment/>
    </xf>
    <xf numFmtId="0" fontId="10" fillId="0" borderId="38" xfId="0" applyFont="1" applyBorder="1" applyAlignment="1">
      <alignment horizontal="center" vertical="top" wrapText="1" shrinkToFi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5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49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0" fontId="4" fillId="0" borderId="17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0" applyNumberFormat="1" applyFont="1" applyBorder="1" applyAlignment="1">
      <alignment horizontal="right" vertical="center"/>
    </xf>
    <xf numFmtId="164" fontId="0" fillId="0" borderId="11" xfId="40" applyNumberFormat="1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3" fontId="0" fillId="0" borderId="10" xfId="0" applyNumberFormat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3" fontId="2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0" fillId="0" borderId="39" xfId="0" applyBorder="1" applyAlignment="1">
      <alignment/>
    </xf>
    <xf numFmtId="0" fontId="2" fillId="0" borderId="0" xfId="0" applyFont="1" applyAlignment="1">
      <alignment/>
    </xf>
    <xf numFmtId="0" fontId="0" fillId="0" borderId="57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3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43.7109375" style="0" customWidth="1"/>
    <col min="2" max="4" width="10.7109375" style="0" customWidth="1"/>
  </cols>
  <sheetData>
    <row r="2" spans="1:5" ht="15.75">
      <c r="A2" s="5" t="s">
        <v>280</v>
      </c>
      <c r="B2" s="5"/>
      <c r="C2" s="5"/>
      <c r="D2" s="5"/>
      <c r="E2" s="33"/>
    </row>
    <row r="3" spans="1:5" ht="15.75">
      <c r="A3" s="5" t="s">
        <v>378</v>
      </c>
      <c r="B3" s="5"/>
      <c r="C3" s="5"/>
      <c r="D3" s="5"/>
      <c r="E3" s="33"/>
    </row>
    <row r="4" spans="1:4" ht="15.75">
      <c r="A4" s="5"/>
      <c r="B4" s="5"/>
      <c r="C4" s="5"/>
      <c r="D4" s="5"/>
    </row>
    <row r="5" spans="4:5" ht="12.75">
      <c r="D5" s="4"/>
      <c r="E5" s="4" t="s">
        <v>16</v>
      </c>
    </row>
    <row r="6" spans="1:5" ht="12.75">
      <c r="A6" s="224" t="s">
        <v>2</v>
      </c>
      <c r="B6" s="226" t="s">
        <v>1</v>
      </c>
      <c r="C6" s="227"/>
      <c r="D6" s="228"/>
      <c r="E6" s="229"/>
    </row>
    <row r="7" spans="1:5" ht="33.75">
      <c r="A7" s="225"/>
      <c r="B7" s="31" t="s">
        <v>0</v>
      </c>
      <c r="C7" s="31" t="s">
        <v>5</v>
      </c>
      <c r="D7" s="31" t="s">
        <v>143</v>
      </c>
      <c r="E7" s="32" t="s">
        <v>144</v>
      </c>
    </row>
    <row r="8" spans="1:6" ht="18" customHeight="1">
      <c r="A8" s="6" t="s">
        <v>3</v>
      </c>
      <c r="B8" s="126">
        <f>SUM(B9+B14+B17)</f>
        <v>117192</v>
      </c>
      <c r="C8" s="126"/>
      <c r="D8" s="126"/>
      <c r="E8" s="35"/>
      <c r="F8" s="3"/>
    </row>
    <row r="9" spans="1:6" ht="18" customHeight="1">
      <c r="A9" s="2" t="s">
        <v>4</v>
      </c>
      <c r="B9" s="8">
        <f>SUM(B10:B13)</f>
        <v>57908</v>
      </c>
      <c r="C9" s="8"/>
      <c r="D9" s="8"/>
      <c r="E9" s="134"/>
      <c r="F9" s="3"/>
    </row>
    <row r="10" spans="1:5" ht="18" customHeight="1">
      <c r="A10" s="9" t="s">
        <v>6</v>
      </c>
      <c r="B10" s="8">
        <v>2454</v>
      </c>
      <c r="C10" s="8"/>
      <c r="D10" s="8"/>
      <c r="E10" s="134"/>
    </row>
    <row r="11" spans="1:5" ht="18" customHeight="1">
      <c r="A11" s="2" t="s">
        <v>7</v>
      </c>
      <c r="B11" s="8">
        <v>34784</v>
      </c>
      <c r="C11" s="8"/>
      <c r="D11" s="8"/>
      <c r="E11" s="134"/>
    </row>
    <row r="12" spans="1:5" ht="18" customHeight="1">
      <c r="A12" s="2" t="s">
        <v>8</v>
      </c>
      <c r="B12" s="8">
        <v>5670</v>
      </c>
      <c r="C12" s="8"/>
      <c r="D12" s="8"/>
      <c r="E12" s="134"/>
    </row>
    <row r="13" spans="1:5" ht="18" customHeight="1">
      <c r="A13" s="2" t="s">
        <v>379</v>
      </c>
      <c r="B13" s="118">
        <v>15000</v>
      </c>
      <c r="C13" s="10"/>
      <c r="D13" s="10"/>
      <c r="E13" s="134"/>
    </row>
    <row r="14" spans="1:5" ht="18" customHeight="1">
      <c r="A14" s="2" t="s">
        <v>9</v>
      </c>
      <c r="B14" s="8">
        <v>8335</v>
      </c>
      <c r="C14" s="8"/>
      <c r="D14" s="8"/>
      <c r="E14" s="134"/>
    </row>
    <row r="15" spans="1:5" ht="18" customHeight="1">
      <c r="A15" s="2" t="s">
        <v>10</v>
      </c>
      <c r="B15" s="8">
        <v>8335</v>
      </c>
      <c r="C15" s="8"/>
      <c r="D15" s="8"/>
      <c r="E15" s="134"/>
    </row>
    <row r="16" spans="1:5" ht="18" customHeight="1">
      <c r="A16" s="2" t="s">
        <v>11</v>
      </c>
      <c r="B16" s="8">
        <v>6781</v>
      </c>
      <c r="C16" s="8"/>
      <c r="D16" s="8"/>
      <c r="E16" s="134"/>
    </row>
    <row r="17" spans="1:6" ht="18" customHeight="1">
      <c r="A17" s="2" t="s">
        <v>12</v>
      </c>
      <c r="B17" s="8">
        <f>B18+B21+B23</f>
        <v>50949</v>
      </c>
      <c r="C17" s="8"/>
      <c r="D17" s="8"/>
      <c r="E17" s="134"/>
      <c r="F17" s="3"/>
    </row>
    <row r="18" spans="1:6" ht="18" customHeight="1">
      <c r="A18" s="2" t="s">
        <v>325</v>
      </c>
      <c r="B18" s="8">
        <f>SUM(B19:B20)</f>
        <v>38749</v>
      </c>
      <c r="C18" s="8"/>
      <c r="D18" s="8"/>
      <c r="E18" s="134"/>
      <c r="F18" s="3"/>
    </row>
    <row r="19" spans="1:5" ht="18" customHeight="1">
      <c r="A19" s="2" t="s">
        <v>13</v>
      </c>
      <c r="B19" s="8">
        <v>9000</v>
      </c>
      <c r="C19" s="8"/>
      <c r="D19" s="8"/>
      <c r="E19" s="134"/>
    </row>
    <row r="20" spans="1:5" ht="18" customHeight="1">
      <c r="A20" s="2" t="s">
        <v>14</v>
      </c>
      <c r="B20" s="8">
        <v>29749</v>
      </c>
      <c r="C20" s="8"/>
      <c r="D20" s="8"/>
      <c r="E20" s="134"/>
    </row>
    <row r="21" spans="1:6" ht="18" customHeight="1">
      <c r="A21" s="2" t="s">
        <v>326</v>
      </c>
      <c r="B21" s="8">
        <f>SUM(B22)</f>
        <v>5200</v>
      </c>
      <c r="C21" s="8"/>
      <c r="D21" s="8"/>
      <c r="E21" s="134"/>
      <c r="F21" s="3"/>
    </row>
    <row r="22" spans="1:6" ht="18" customHeight="1">
      <c r="A22" s="2" t="s">
        <v>15</v>
      </c>
      <c r="B22" s="8">
        <v>5200</v>
      </c>
      <c r="C22" s="8"/>
      <c r="D22" s="8"/>
      <c r="E22" s="134"/>
      <c r="F22" s="3"/>
    </row>
    <row r="23" spans="1:6" ht="18" customHeight="1">
      <c r="A23" s="2" t="s">
        <v>327</v>
      </c>
      <c r="B23" s="8">
        <f>SUM(B24:B26)</f>
        <v>7000</v>
      </c>
      <c r="C23" s="8"/>
      <c r="D23" s="8"/>
      <c r="E23" s="134"/>
      <c r="F23" s="3"/>
    </row>
    <row r="24" spans="1:5" ht="18" customHeight="1">
      <c r="A24" s="2" t="s">
        <v>18</v>
      </c>
      <c r="B24" s="8">
        <v>1000</v>
      </c>
      <c r="C24" s="8"/>
      <c r="D24" s="8"/>
      <c r="E24" s="134"/>
    </row>
    <row r="25" spans="1:5" ht="18" customHeight="1">
      <c r="A25" s="2" t="s">
        <v>20</v>
      </c>
      <c r="B25" s="8">
        <v>1000</v>
      </c>
      <c r="C25" s="8"/>
      <c r="D25" s="8"/>
      <c r="E25" s="134"/>
    </row>
    <row r="26" spans="1:5" ht="18" customHeight="1">
      <c r="A26" s="2" t="s">
        <v>19</v>
      </c>
      <c r="B26" s="8">
        <v>5000</v>
      </c>
      <c r="C26" s="8"/>
      <c r="D26" s="8"/>
      <c r="E26" s="134"/>
    </row>
    <row r="27" spans="1:5" ht="18" customHeight="1">
      <c r="A27" s="2"/>
      <c r="B27" s="10"/>
      <c r="C27" s="10"/>
      <c r="D27" s="10"/>
      <c r="E27" s="35"/>
    </row>
    <row r="28" spans="1:5" ht="18" customHeight="1">
      <c r="A28" s="6" t="s">
        <v>21</v>
      </c>
      <c r="B28" s="7">
        <f>SUM(B29:B30)</f>
        <v>217495</v>
      </c>
      <c r="C28" s="7"/>
      <c r="D28" s="7"/>
      <c r="E28" s="35"/>
    </row>
    <row r="29" spans="1:5" ht="18" customHeight="1">
      <c r="A29" s="2" t="s">
        <v>22</v>
      </c>
      <c r="B29" s="8">
        <v>217495</v>
      </c>
      <c r="C29" s="8"/>
      <c r="D29" s="8"/>
      <c r="E29" s="134"/>
    </row>
    <row r="30" spans="1:5" ht="18" customHeight="1">
      <c r="A30" s="2" t="s">
        <v>23</v>
      </c>
      <c r="B30" s="8"/>
      <c r="C30" s="8"/>
      <c r="D30" s="8"/>
      <c r="E30" s="35"/>
    </row>
    <row r="31" spans="1:5" ht="18" customHeight="1">
      <c r="A31" s="6" t="s">
        <v>24</v>
      </c>
      <c r="B31" s="7">
        <f>SUM(B32)</f>
        <v>780042</v>
      </c>
      <c r="C31" s="7"/>
      <c r="D31" s="7"/>
      <c r="E31" s="35"/>
    </row>
    <row r="32" spans="1:5" ht="18" customHeight="1">
      <c r="A32" s="2" t="s">
        <v>328</v>
      </c>
      <c r="B32" s="8">
        <f>SUM(B33:B34)</f>
        <v>780042</v>
      </c>
      <c r="C32" s="8"/>
      <c r="D32" s="8"/>
      <c r="E32" s="134"/>
    </row>
    <row r="33" spans="1:5" ht="18" customHeight="1">
      <c r="A33" s="2" t="s">
        <v>329</v>
      </c>
      <c r="B33" s="8">
        <v>614206</v>
      </c>
      <c r="C33" s="8"/>
      <c r="D33" s="8"/>
      <c r="E33" s="134"/>
    </row>
    <row r="34" spans="1:5" ht="18" customHeight="1">
      <c r="A34" s="2" t="s">
        <v>330</v>
      </c>
      <c r="B34" s="8">
        <v>165836</v>
      </c>
      <c r="C34" s="8"/>
      <c r="D34" s="8"/>
      <c r="E34" s="134"/>
    </row>
    <row r="35" spans="1:5" ht="18" customHeight="1">
      <c r="A35" s="2" t="s">
        <v>352</v>
      </c>
      <c r="B35" s="8"/>
      <c r="C35" s="8"/>
      <c r="D35" s="8"/>
      <c r="E35" s="134"/>
    </row>
    <row r="36" spans="1:5" ht="18" customHeight="1">
      <c r="A36" s="6" t="s">
        <v>25</v>
      </c>
      <c r="B36" s="7">
        <v>1227</v>
      </c>
      <c r="C36" s="7"/>
      <c r="D36" s="7"/>
      <c r="E36" s="35"/>
    </row>
    <row r="37" spans="1:5" ht="18" customHeight="1">
      <c r="A37" s="6" t="s">
        <v>331</v>
      </c>
      <c r="B37" s="7">
        <f>SUM(B38:B39)</f>
        <v>26000</v>
      </c>
      <c r="C37" s="7"/>
      <c r="D37" s="7"/>
      <c r="E37" s="134"/>
    </row>
    <row r="38" spans="1:5" ht="18" customHeight="1">
      <c r="A38" s="2" t="s">
        <v>332</v>
      </c>
      <c r="B38" s="125"/>
      <c r="C38" s="125"/>
      <c r="D38" s="7"/>
      <c r="E38" s="134"/>
    </row>
    <row r="39" spans="1:5" ht="18" customHeight="1">
      <c r="A39" s="2" t="s">
        <v>507</v>
      </c>
      <c r="B39" s="125">
        <v>26000</v>
      </c>
      <c r="C39" s="125"/>
      <c r="D39" s="7"/>
      <c r="E39" s="134"/>
    </row>
    <row r="40" spans="1:5" ht="18" customHeight="1">
      <c r="A40" s="6" t="s">
        <v>237</v>
      </c>
      <c r="B40" s="7"/>
      <c r="C40" s="7"/>
      <c r="D40" s="7"/>
      <c r="E40" s="35"/>
    </row>
    <row r="41" spans="1:5" ht="18" customHeight="1">
      <c r="A41" s="2" t="s">
        <v>333</v>
      </c>
      <c r="B41" s="8"/>
      <c r="C41" s="8"/>
      <c r="D41" s="7"/>
      <c r="E41" s="35"/>
    </row>
    <row r="42" spans="1:6" ht="18" customHeight="1">
      <c r="A42" s="12" t="s">
        <v>28</v>
      </c>
      <c r="B42" s="7">
        <f>B8+B28+B31+B36+B40+B37</f>
        <v>1141956</v>
      </c>
      <c r="C42" s="7"/>
      <c r="D42" s="7"/>
      <c r="E42" s="35"/>
      <c r="F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</sheetData>
  <sheetProtection/>
  <mergeCells count="2">
    <mergeCell ref="A6:A7"/>
    <mergeCell ref="B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&amp;C1. melléklet az 1/2013. (II. 21.)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13.7109375" style="0" customWidth="1"/>
    <col min="7" max="7" width="32.140625" style="0" customWidth="1"/>
  </cols>
  <sheetData>
    <row r="1" spans="1:7" ht="12.75">
      <c r="A1" s="38"/>
      <c r="B1" s="38" t="s">
        <v>342</v>
      </c>
      <c r="C1" s="38" t="s">
        <v>341</v>
      </c>
      <c r="D1" s="38" t="s">
        <v>371</v>
      </c>
      <c r="E1" s="38"/>
      <c r="F1" s="38"/>
      <c r="G1" s="38"/>
    </row>
    <row r="2" spans="1:7" ht="12.75">
      <c r="A2" s="38"/>
      <c r="B2" s="38"/>
      <c r="C2" s="38"/>
      <c r="D2" s="38"/>
      <c r="E2" s="38"/>
      <c r="F2" s="38"/>
      <c r="G2" s="38"/>
    </row>
    <row r="3" spans="1:7" ht="12.75">
      <c r="A3" s="38"/>
      <c r="B3" s="38"/>
      <c r="C3" s="38"/>
      <c r="D3" s="38"/>
      <c r="E3" s="38"/>
      <c r="F3" s="38"/>
      <c r="G3" s="38"/>
    </row>
    <row r="4" spans="1:7" ht="12.75">
      <c r="A4" s="38"/>
      <c r="B4" s="38"/>
      <c r="C4" s="38"/>
      <c r="D4" s="38"/>
      <c r="E4" s="38"/>
      <c r="F4" s="38"/>
      <c r="G4" s="38"/>
    </row>
    <row r="5" ht="12.75">
      <c r="G5" s="4" t="s">
        <v>152</v>
      </c>
    </row>
    <row r="6" spans="1:7" ht="12.75" customHeight="1">
      <c r="A6" s="273" t="s">
        <v>147</v>
      </c>
      <c r="B6" s="275" t="s">
        <v>148</v>
      </c>
      <c r="C6" s="275" t="s">
        <v>145</v>
      </c>
      <c r="D6" s="277" t="s">
        <v>1</v>
      </c>
      <c r="E6" s="278"/>
      <c r="F6" s="279"/>
      <c r="G6" s="275" t="s">
        <v>146</v>
      </c>
    </row>
    <row r="7" spans="1:7" ht="12.75">
      <c r="A7" s="274"/>
      <c r="B7" s="276"/>
      <c r="C7" s="276"/>
      <c r="D7" s="6" t="s">
        <v>0</v>
      </c>
      <c r="E7" s="6" t="s">
        <v>29</v>
      </c>
      <c r="F7" s="6" t="s">
        <v>143</v>
      </c>
      <c r="G7" s="276"/>
    </row>
    <row r="8" spans="1:7" ht="25.5" customHeight="1">
      <c r="A8" s="1" t="s">
        <v>71</v>
      </c>
      <c r="B8" s="11" t="s">
        <v>308</v>
      </c>
      <c r="C8" s="2"/>
      <c r="D8" s="8">
        <v>780042</v>
      </c>
      <c r="E8" s="8"/>
      <c r="F8" s="8"/>
      <c r="G8" s="2" t="s">
        <v>150</v>
      </c>
    </row>
    <row r="9" spans="1:7" ht="30" customHeight="1">
      <c r="A9" s="1" t="s">
        <v>72</v>
      </c>
      <c r="B9" s="11" t="s">
        <v>308</v>
      </c>
      <c r="C9" s="2"/>
      <c r="D9" s="8">
        <v>3000</v>
      </c>
      <c r="E9" s="8"/>
      <c r="F9" s="8"/>
      <c r="G9" s="11" t="s">
        <v>509</v>
      </c>
    </row>
    <row r="10" spans="1:7" ht="30" customHeight="1">
      <c r="A10" s="1" t="s">
        <v>73</v>
      </c>
      <c r="B10" s="11" t="s">
        <v>308</v>
      </c>
      <c r="C10" s="2"/>
      <c r="D10" s="8">
        <v>11500</v>
      </c>
      <c r="E10" s="8"/>
      <c r="F10" s="8"/>
      <c r="G10" s="11" t="s">
        <v>504</v>
      </c>
    </row>
    <row r="11" spans="1:7" ht="25.5" customHeight="1">
      <c r="A11" s="1"/>
      <c r="B11" s="25" t="s">
        <v>164</v>
      </c>
      <c r="C11" s="2"/>
      <c r="D11" s="7">
        <f>SUM(D8:D10)</f>
        <v>794542</v>
      </c>
      <c r="E11" s="7">
        <f>SUM(E8:E10)</f>
        <v>0</v>
      </c>
      <c r="F11" s="7">
        <f>SUM(F8:F10)</f>
        <v>0</v>
      </c>
      <c r="G11" s="2"/>
    </row>
    <row r="12" spans="1:6" ht="12.75">
      <c r="A12" s="36"/>
      <c r="B12" s="37"/>
      <c r="D12" s="3"/>
      <c r="E12" s="3"/>
      <c r="F12" s="3"/>
    </row>
    <row r="13" spans="1:6" ht="12.75">
      <c r="A13" s="36"/>
      <c r="B13" s="37"/>
      <c r="D13" s="3"/>
      <c r="E13" s="3"/>
      <c r="F13" s="3"/>
    </row>
    <row r="14" spans="1:6" ht="12.75">
      <c r="A14" s="36"/>
      <c r="B14" s="37"/>
      <c r="D14" s="3"/>
      <c r="E14" s="3"/>
      <c r="F14" s="3"/>
    </row>
    <row r="15" spans="1:6" ht="12.75">
      <c r="A15" s="36"/>
      <c r="B15" s="37"/>
      <c r="D15" s="3"/>
      <c r="E15" s="3"/>
      <c r="F15" s="3"/>
    </row>
    <row r="16" spans="1:6" ht="12.75">
      <c r="A16" s="36"/>
      <c r="B16" s="37"/>
      <c r="D16" s="3"/>
      <c r="E16" s="3"/>
      <c r="F16" s="3"/>
    </row>
    <row r="17" spans="1:6" ht="12.75">
      <c r="A17" s="36"/>
      <c r="D17" s="3"/>
      <c r="E17" s="3"/>
      <c r="F17" s="3"/>
    </row>
    <row r="18" spans="1:6" ht="12.75">
      <c r="A18" s="36"/>
      <c r="D18" s="3"/>
      <c r="E18" s="3"/>
      <c r="F18" s="3"/>
    </row>
    <row r="19" spans="1:6" ht="12.75">
      <c r="A19" s="36"/>
      <c r="D19" s="3"/>
      <c r="E19" s="3"/>
      <c r="F19" s="3"/>
    </row>
    <row r="20" spans="4:6" ht="12.75">
      <c r="D20" s="3"/>
      <c r="E20" s="3"/>
      <c r="F20" s="3"/>
    </row>
    <row r="21" spans="4:6" ht="12.75">
      <c r="D21" s="3"/>
      <c r="E21" s="3"/>
      <c r="F21" s="3"/>
    </row>
    <row r="22" spans="4:6" ht="12.75">
      <c r="D22" s="3"/>
      <c r="E22" s="3"/>
      <c r="F22" s="3"/>
    </row>
  </sheetData>
  <sheetProtection/>
  <mergeCells count="5">
    <mergeCell ref="A6:A7"/>
    <mergeCell ref="B6:B7"/>
    <mergeCell ref="C6:C7"/>
    <mergeCell ref="G6:G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1/2013. (II. 21.)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B1">
      <selection activeCell="J10" sqref="J10"/>
    </sheetView>
  </sheetViews>
  <sheetFormatPr defaultColWidth="9.140625" defaultRowHeight="12.75"/>
  <cols>
    <col min="1" max="1" width="5.28125" style="0" customWidth="1"/>
    <col min="2" max="2" width="14.28125" style="0" customWidth="1"/>
    <col min="7" max="7" width="27.140625" style="0" customWidth="1"/>
  </cols>
  <sheetData>
    <row r="1" spans="1:7" ht="12.75">
      <c r="A1" s="38" t="s">
        <v>372</v>
      </c>
      <c r="B1" s="38"/>
      <c r="C1" s="38"/>
      <c r="D1" s="38"/>
      <c r="E1" s="38"/>
      <c r="F1" s="38"/>
      <c r="G1" s="38"/>
    </row>
    <row r="2" spans="1:7" ht="12.75">
      <c r="A2" s="38"/>
      <c r="B2" s="38"/>
      <c r="C2" s="38"/>
      <c r="E2" s="38"/>
      <c r="F2" s="38"/>
      <c r="G2" s="38"/>
    </row>
    <row r="5" ht="12.75">
      <c r="G5" s="4" t="s">
        <v>152</v>
      </c>
    </row>
    <row r="6" spans="1:7" ht="12.75">
      <c r="A6" s="207" t="s">
        <v>147</v>
      </c>
      <c r="B6" s="280" t="s">
        <v>148</v>
      </c>
      <c r="C6" s="280" t="s">
        <v>145</v>
      </c>
      <c r="D6" s="238" t="s">
        <v>1</v>
      </c>
      <c r="E6" s="238"/>
      <c r="F6" s="238"/>
      <c r="G6" s="280" t="s">
        <v>146</v>
      </c>
    </row>
    <row r="7" spans="1:7" ht="12.75">
      <c r="A7" s="207"/>
      <c r="B7" s="280"/>
      <c r="C7" s="280"/>
      <c r="D7" s="6" t="s">
        <v>0</v>
      </c>
      <c r="E7" s="6" t="s">
        <v>29</v>
      </c>
      <c r="F7" s="6" t="s">
        <v>143</v>
      </c>
      <c r="G7" s="280"/>
    </row>
    <row r="8" spans="1:7" ht="39.75" customHeight="1">
      <c r="A8" s="1" t="s">
        <v>71</v>
      </c>
      <c r="B8" s="11"/>
      <c r="C8" s="11"/>
      <c r="D8" s="8"/>
      <c r="E8" s="8"/>
      <c r="F8" s="2"/>
      <c r="G8" s="2"/>
    </row>
    <row r="9" spans="1:7" ht="39.75" customHeight="1">
      <c r="A9" s="1" t="s">
        <v>72</v>
      </c>
      <c r="B9" s="11"/>
      <c r="C9" s="11"/>
      <c r="D9" s="8"/>
      <c r="E9" s="8"/>
      <c r="F9" s="2"/>
      <c r="G9" s="2"/>
    </row>
    <row r="10" spans="1:7" ht="39.75" customHeight="1">
      <c r="A10" s="1" t="s">
        <v>73</v>
      </c>
      <c r="B10" s="11"/>
      <c r="C10" s="11"/>
      <c r="D10" s="8"/>
      <c r="E10" s="8"/>
      <c r="F10" s="2"/>
      <c r="G10" s="2"/>
    </row>
    <row r="11" spans="1:7" ht="39.75" customHeight="1">
      <c r="A11" s="1"/>
      <c r="B11" s="11"/>
      <c r="C11" s="11"/>
      <c r="D11" s="8"/>
      <c r="E11" s="8"/>
      <c r="F11" s="2"/>
      <c r="G11" s="2"/>
    </row>
    <row r="12" spans="1:7" ht="39.75" customHeight="1">
      <c r="A12" s="1" t="s">
        <v>75</v>
      </c>
      <c r="B12" s="11"/>
      <c r="C12" s="11"/>
      <c r="D12" s="8"/>
      <c r="E12" s="8"/>
      <c r="F12" s="2"/>
      <c r="G12" s="2"/>
    </row>
    <row r="13" spans="1:7" ht="25.5" customHeight="1">
      <c r="A13" s="2"/>
      <c r="B13" s="22" t="s">
        <v>151</v>
      </c>
      <c r="C13" s="2"/>
      <c r="D13" s="7">
        <f>SUM(D8)</f>
        <v>0</v>
      </c>
      <c r="E13" s="7">
        <f>SUM(E8)</f>
        <v>0</v>
      </c>
      <c r="F13" s="7">
        <f>SUM(F8:F12)</f>
        <v>0</v>
      </c>
      <c r="G13" s="2"/>
    </row>
    <row r="14" spans="4:5" ht="12.75">
      <c r="D14" s="3"/>
      <c r="E14" s="3"/>
    </row>
    <row r="15" spans="4:5" ht="12.75">
      <c r="D15" s="3"/>
      <c r="E15" s="3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  <row r="19" spans="4:5" ht="12.75">
      <c r="D19" s="3"/>
      <c r="E19" s="3"/>
    </row>
  </sheetData>
  <sheetProtection/>
  <mergeCells count="5">
    <mergeCell ref="G6:G7"/>
    <mergeCell ref="A6:A7"/>
    <mergeCell ref="B6:B7"/>
    <mergeCell ref="C6:C7"/>
    <mergeCell ref="D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1/2013. (II. 21.)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6" ht="12.75">
      <c r="A1" s="38"/>
      <c r="B1" s="38" t="s">
        <v>373</v>
      </c>
      <c r="C1" s="38"/>
      <c r="D1" s="38"/>
      <c r="E1" s="38"/>
      <c r="F1" s="38"/>
    </row>
    <row r="2" spans="1:6" ht="12.75">
      <c r="A2" s="38"/>
      <c r="B2" s="38"/>
      <c r="C2" s="38"/>
      <c r="D2" s="38"/>
      <c r="E2" s="38"/>
      <c r="F2" s="38"/>
    </row>
    <row r="3" spans="1:6" ht="12.75">
      <c r="A3" s="38"/>
      <c r="B3" s="38"/>
      <c r="C3" s="38"/>
      <c r="D3" s="38"/>
      <c r="E3" s="38"/>
      <c r="F3" s="38"/>
    </row>
    <row r="4" spans="1:6" ht="12.75">
      <c r="A4" s="38"/>
      <c r="B4" s="38"/>
      <c r="C4" s="38"/>
      <c r="D4" s="38"/>
      <c r="E4" s="38"/>
      <c r="F4" s="38"/>
    </row>
    <row r="5" ht="12.75">
      <c r="F5" s="4" t="s">
        <v>165</v>
      </c>
    </row>
    <row r="6" spans="1:6" ht="12.75">
      <c r="A6" s="280" t="s">
        <v>2</v>
      </c>
      <c r="B6" s="280"/>
      <c r="C6" s="238" t="s">
        <v>1</v>
      </c>
      <c r="D6" s="238"/>
      <c r="E6" s="238"/>
      <c r="F6" s="238"/>
    </row>
    <row r="7" spans="1:6" ht="33.75">
      <c r="A7" s="280"/>
      <c r="B7" s="280"/>
      <c r="C7" s="129" t="s">
        <v>70</v>
      </c>
      <c r="D7" s="129" t="s">
        <v>29</v>
      </c>
      <c r="E7" s="129" t="s">
        <v>143</v>
      </c>
      <c r="F7" s="131" t="s">
        <v>144</v>
      </c>
    </row>
    <row r="8" spans="1:6" ht="18" customHeight="1">
      <c r="A8" s="245" t="s">
        <v>153</v>
      </c>
      <c r="B8" s="246"/>
      <c r="C8" s="7">
        <f>SUM(C9:C13)</f>
        <v>2400</v>
      </c>
      <c r="D8" s="7"/>
      <c r="E8" s="7"/>
      <c r="F8" s="35"/>
    </row>
    <row r="9" spans="1:6" ht="18" customHeight="1">
      <c r="A9" s="70"/>
      <c r="B9" s="2" t="s">
        <v>154</v>
      </c>
      <c r="C9" s="8">
        <v>1500</v>
      </c>
      <c r="D9" s="8"/>
      <c r="E9" s="8"/>
      <c r="F9" s="34"/>
    </row>
    <row r="10" spans="1:6" ht="18" customHeight="1">
      <c r="A10" s="70"/>
      <c r="B10" s="2" t="s">
        <v>155</v>
      </c>
      <c r="C10" s="8">
        <v>250</v>
      </c>
      <c r="D10" s="8"/>
      <c r="E10" s="8"/>
      <c r="F10" s="34"/>
    </row>
    <row r="11" spans="1:6" ht="18" customHeight="1">
      <c r="A11" s="70"/>
      <c r="B11" s="2" t="s">
        <v>157</v>
      </c>
      <c r="C11" s="8">
        <v>100</v>
      </c>
      <c r="D11" s="8"/>
      <c r="E11" s="8"/>
      <c r="F11" s="34"/>
    </row>
    <row r="12" spans="1:6" ht="18" customHeight="1">
      <c r="A12" s="70"/>
      <c r="B12" s="2" t="s">
        <v>159</v>
      </c>
      <c r="C12" s="8">
        <v>500</v>
      </c>
      <c r="D12" s="8"/>
      <c r="E12" s="8"/>
      <c r="F12" s="34"/>
    </row>
    <row r="13" spans="1:6" ht="18" customHeight="1">
      <c r="A13" s="71"/>
      <c r="B13" s="2" t="s">
        <v>510</v>
      </c>
      <c r="C13" s="8">
        <v>50</v>
      </c>
      <c r="D13" s="8"/>
      <c r="E13" s="8"/>
      <c r="F13" s="34"/>
    </row>
    <row r="14" spans="1:6" ht="18" customHeight="1">
      <c r="A14" s="245" t="s">
        <v>160</v>
      </c>
      <c r="B14" s="246"/>
      <c r="C14" s="7">
        <f>SUM(C15:C20)</f>
        <v>5883</v>
      </c>
      <c r="D14" s="7"/>
      <c r="E14" s="7"/>
      <c r="F14" s="35"/>
    </row>
    <row r="15" spans="1:6" ht="18" customHeight="1">
      <c r="A15" s="69"/>
      <c r="B15" s="2" t="s">
        <v>161</v>
      </c>
      <c r="C15" s="8">
        <v>2000</v>
      </c>
      <c r="D15" s="8"/>
      <c r="E15" s="8"/>
      <c r="F15" s="34"/>
    </row>
    <row r="16" spans="1:6" ht="18" customHeight="1">
      <c r="A16" s="70"/>
      <c r="B16" s="2" t="s">
        <v>162</v>
      </c>
      <c r="C16" s="8">
        <v>2000</v>
      </c>
      <c r="D16" s="8"/>
      <c r="E16" s="8"/>
      <c r="F16" s="34"/>
    </row>
    <row r="17" spans="1:6" ht="18" customHeight="1">
      <c r="A17" s="70"/>
      <c r="B17" s="2" t="s">
        <v>163</v>
      </c>
      <c r="C17" s="8">
        <v>120</v>
      </c>
      <c r="D17" s="8"/>
      <c r="E17" s="8"/>
      <c r="F17" s="34"/>
    </row>
    <row r="18" spans="1:6" ht="18" customHeight="1">
      <c r="A18" s="70"/>
      <c r="B18" s="2" t="s">
        <v>271</v>
      </c>
      <c r="C18" s="8">
        <v>600</v>
      </c>
      <c r="D18" s="8"/>
      <c r="E18" s="8"/>
      <c r="F18" s="34"/>
    </row>
    <row r="19" spans="1:6" ht="18" customHeight="1">
      <c r="A19" s="155"/>
      <c r="B19" s="156" t="s">
        <v>374</v>
      </c>
      <c r="C19" s="8">
        <v>100</v>
      </c>
      <c r="D19" s="8"/>
      <c r="E19" s="8"/>
      <c r="F19" s="34"/>
    </row>
    <row r="20" spans="1:6" ht="18" customHeight="1">
      <c r="A20" s="71"/>
      <c r="B20" s="78" t="s">
        <v>309</v>
      </c>
      <c r="C20" s="8">
        <v>1063</v>
      </c>
      <c r="D20" s="8"/>
      <c r="E20" s="8"/>
      <c r="F20" s="34"/>
    </row>
    <row r="21" spans="1:6" ht="18" customHeight="1">
      <c r="A21" s="203" t="s">
        <v>151</v>
      </c>
      <c r="B21" s="257"/>
      <c r="C21" s="7">
        <f>C8+C14</f>
        <v>8283</v>
      </c>
      <c r="D21" s="7"/>
      <c r="E21" s="7"/>
      <c r="F21" s="35"/>
    </row>
  </sheetData>
  <sheetProtection/>
  <mergeCells count="5">
    <mergeCell ref="A21:B21"/>
    <mergeCell ref="C6:F6"/>
    <mergeCell ref="A6:B7"/>
    <mergeCell ref="A8:B8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1/2013. (II. 21.)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10.421875" style="0" customWidth="1"/>
    <col min="2" max="2" width="33.421875" style="0" customWidth="1"/>
  </cols>
  <sheetData>
    <row r="1" spans="1:6" ht="12.75">
      <c r="A1" s="230" t="s">
        <v>284</v>
      </c>
      <c r="B1" s="230"/>
      <c r="C1" s="230"/>
      <c r="D1" s="230"/>
      <c r="E1" s="230"/>
      <c r="F1" s="230"/>
    </row>
    <row r="2" spans="1:6" ht="12.75">
      <c r="A2" s="281" t="s">
        <v>375</v>
      </c>
      <c r="B2" s="232"/>
      <c r="C2" s="232"/>
      <c r="D2" s="232"/>
      <c r="E2" s="232"/>
      <c r="F2" s="232"/>
    </row>
    <row r="5" ht="12.75">
      <c r="F5" s="4" t="s">
        <v>165</v>
      </c>
    </row>
    <row r="6" spans="1:6" ht="12.75">
      <c r="A6" s="282" t="s">
        <v>166</v>
      </c>
      <c r="B6" s="225" t="s">
        <v>167</v>
      </c>
      <c r="C6" s="238" t="s">
        <v>1</v>
      </c>
      <c r="D6" s="238"/>
      <c r="E6" s="238"/>
      <c r="F6" s="238"/>
    </row>
    <row r="7" spans="1:6" ht="33.75">
      <c r="A7" s="249"/>
      <c r="B7" s="225"/>
      <c r="C7" s="129" t="s">
        <v>70</v>
      </c>
      <c r="D7" s="129" t="s">
        <v>29</v>
      </c>
      <c r="E7" s="129" t="s">
        <v>143</v>
      </c>
      <c r="F7" s="131" t="s">
        <v>144</v>
      </c>
    </row>
    <row r="8" spans="1:6" ht="15" customHeight="1">
      <c r="A8" s="1">
        <v>882122</v>
      </c>
      <c r="B8" s="42" t="s">
        <v>172</v>
      </c>
      <c r="C8" s="8">
        <v>2000</v>
      </c>
      <c r="D8" s="8"/>
      <c r="E8" s="8"/>
      <c r="F8" s="34"/>
    </row>
    <row r="9" spans="1:6" ht="15" customHeight="1">
      <c r="A9" s="1">
        <v>882123</v>
      </c>
      <c r="B9" s="42" t="s">
        <v>173</v>
      </c>
      <c r="C9" s="8">
        <v>240</v>
      </c>
      <c r="D9" s="8"/>
      <c r="E9" s="8"/>
      <c r="F9" s="34"/>
    </row>
    <row r="10" spans="1:6" ht="15" customHeight="1">
      <c r="A10" s="1">
        <v>882203</v>
      </c>
      <c r="B10" s="42" t="s">
        <v>174</v>
      </c>
      <c r="C10" s="8">
        <v>600</v>
      </c>
      <c r="D10" s="8"/>
      <c r="E10" s="8"/>
      <c r="F10" s="34"/>
    </row>
    <row r="11" spans="1:6" ht="15" customHeight="1">
      <c r="A11" s="1">
        <v>882129</v>
      </c>
      <c r="B11" s="42" t="s">
        <v>176</v>
      </c>
      <c r="C11" s="8">
        <v>1000</v>
      </c>
      <c r="D11" s="8"/>
      <c r="E11" s="8"/>
      <c r="F11" s="34"/>
    </row>
    <row r="12" spans="1:6" ht="15" customHeight="1">
      <c r="A12" s="1">
        <v>882125</v>
      </c>
      <c r="B12" s="42" t="s">
        <v>177</v>
      </c>
      <c r="C12" s="8"/>
      <c r="D12" s="8"/>
      <c r="E12" s="8"/>
      <c r="F12" s="34"/>
    </row>
    <row r="13" spans="1:6" ht="15" customHeight="1">
      <c r="A13" s="22"/>
      <c r="B13" s="43" t="s">
        <v>178</v>
      </c>
      <c r="C13" s="7">
        <f>SUM(C8:C12)</f>
        <v>3840</v>
      </c>
      <c r="D13" s="7"/>
      <c r="E13" s="7"/>
      <c r="F13" s="35"/>
    </row>
    <row r="14" spans="1:5" ht="12.75">
      <c r="A14" s="36"/>
      <c r="B14" s="40"/>
      <c r="C14" s="3"/>
      <c r="D14" s="3"/>
      <c r="E14" s="3"/>
    </row>
    <row r="15" spans="1:5" ht="12.75">
      <c r="A15" s="36"/>
      <c r="B15" s="40"/>
      <c r="C15" s="3"/>
      <c r="D15" s="3"/>
      <c r="E15" s="3"/>
    </row>
    <row r="16" spans="1:5" ht="12.75">
      <c r="A16" s="36"/>
      <c r="B16" s="40"/>
      <c r="C16" s="3"/>
      <c r="D16" s="3"/>
      <c r="E16" s="3"/>
    </row>
    <row r="17" spans="1:5" ht="12.75">
      <c r="A17" s="36"/>
      <c r="B17" s="40"/>
      <c r="C17" s="3"/>
      <c r="D17" s="3"/>
      <c r="E17" s="3"/>
    </row>
    <row r="18" spans="1:5" ht="12.75">
      <c r="A18" s="36"/>
      <c r="B18" s="40"/>
      <c r="C18" s="3"/>
      <c r="D18" s="3"/>
      <c r="E18" s="3"/>
    </row>
    <row r="19" spans="1:5" ht="12.75">
      <c r="A19" s="36"/>
      <c r="B19" s="40"/>
      <c r="C19" s="3"/>
      <c r="D19" s="3"/>
      <c r="E19" s="3"/>
    </row>
    <row r="20" spans="1:5" ht="12.75">
      <c r="A20" s="36"/>
      <c r="B20" s="40"/>
      <c r="C20" s="3"/>
      <c r="D20" s="3"/>
      <c r="E20" s="3"/>
    </row>
    <row r="21" spans="1:5" ht="12.75">
      <c r="A21" s="36"/>
      <c r="B21" s="40"/>
      <c r="C21" s="3"/>
      <c r="D21" s="3"/>
      <c r="E21" s="3"/>
    </row>
    <row r="22" spans="2:5" ht="12.75">
      <c r="B22" s="40"/>
      <c r="C22" s="3"/>
      <c r="D22" s="3"/>
      <c r="E22" s="3"/>
    </row>
    <row r="23" spans="2:5" ht="12.75">
      <c r="B23" s="40"/>
      <c r="C23" s="3"/>
      <c r="D23" s="3"/>
      <c r="E23" s="3"/>
    </row>
    <row r="24" spans="2:5" ht="12.75">
      <c r="B24" s="40"/>
      <c r="C24" s="3"/>
      <c r="D24" s="3"/>
      <c r="E24" s="3"/>
    </row>
    <row r="25" spans="2:5" ht="12.75">
      <c r="B25" s="40"/>
      <c r="C25" s="3"/>
      <c r="D25" s="3"/>
      <c r="E25" s="3"/>
    </row>
    <row r="26" spans="2:5" ht="12.75">
      <c r="B26" s="40"/>
      <c r="C26" s="3"/>
      <c r="D26" s="3"/>
      <c r="E26" s="3"/>
    </row>
    <row r="27" spans="2:5" ht="12.75">
      <c r="B27" s="40"/>
      <c r="C27" s="3"/>
      <c r="D27" s="3"/>
      <c r="E27" s="3"/>
    </row>
    <row r="28" spans="2:5" ht="12.75">
      <c r="B28" s="40"/>
      <c r="C28" s="3"/>
      <c r="D28" s="3"/>
      <c r="E28" s="3"/>
    </row>
    <row r="29" spans="2:5" ht="12.75">
      <c r="B29" s="40"/>
      <c r="C29" s="3"/>
      <c r="D29" s="3"/>
      <c r="E29" s="3"/>
    </row>
    <row r="30" spans="2:5" ht="12.75">
      <c r="B30" s="40"/>
      <c r="C30" s="3"/>
      <c r="D30" s="3"/>
      <c r="E30" s="3"/>
    </row>
    <row r="31" spans="3:5" ht="12.75">
      <c r="C31" s="3"/>
      <c r="D31" s="3"/>
      <c r="E31" s="3"/>
    </row>
    <row r="32" spans="3:5" ht="12.75">
      <c r="C32" s="3"/>
      <c r="D32" s="3"/>
      <c r="E32" s="3"/>
    </row>
    <row r="33" spans="3:5" ht="12.75">
      <c r="C33" s="3"/>
      <c r="D33" s="3"/>
      <c r="E33" s="3"/>
    </row>
    <row r="34" spans="3:5" ht="12.75">
      <c r="C34" s="3"/>
      <c r="D34" s="3"/>
      <c r="E34" s="3"/>
    </row>
    <row r="35" spans="3:5" ht="12.75">
      <c r="C35" s="3"/>
      <c r="D35" s="3"/>
      <c r="E35" s="3"/>
    </row>
    <row r="36" spans="3:5" ht="12.75">
      <c r="C36" s="3"/>
      <c r="D36" s="3"/>
      <c r="E36" s="3"/>
    </row>
    <row r="37" spans="3:5" ht="12.75">
      <c r="C37" s="3"/>
      <c r="D37" s="3"/>
      <c r="E37" s="3"/>
    </row>
    <row r="38" spans="3:5" ht="12.75">
      <c r="C38" s="3"/>
      <c r="D38" s="3"/>
      <c r="E38" s="3"/>
    </row>
    <row r="39" spans="3:5" ht="12.75">
      <c r="C39" s="3"/>
      <c r="D39" s="3"/>
      <c r="E39" s="3"/>
    </row>
    <row r="40" spans="3:5" ht="12.75">
      <c r="C40" s="3"/>
      <c r="D40" s="3"/>
      <c r="E40" s="3"/>
    </row>
    <row r="41" spans="3:5" ht="12.75">
      <c r="C41" s="3"/>
      <c r="D41" s="3"/>
      <c r="E41" s="3"/>
    </row>
  </sheetData>
  <sheetProtection/>
  <mergeCells count="5">
    <mergeCell ref="A2:F2"/>
    <mergeCell ref="A1:F1"/>
    <mergeCell ref="C6:F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1/2013. (II.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  <col min="6" max="6" width="10.00390625" style="0" bestFit="1" customWidth="1"/>
  </cols>
  <sheetData>
    <row r="1" spans="1:6" ht="12.75">
      <c r="A1" s="230" t="s">
        <v>186</v>
      </c>
      <c r="B1" s="230"/>
      <c r="C1" s="230"/>
      <c r="D1" s="230"/>
      <c r="E1" s="230"/>
      <c r="F1" s="230"/>
    </row>
    <row r="2" spans="1:6" ht="12.75">
      <c r="A2" s="281" t="s">
        <v>375</v>
      </c>
      <c r="B2" s="232"/>
      <c r="C2" s="232"/>
      <c r="D2" s="232"/>
      <c r="E2" s="232"/>
      <c r="F2" s="232"/>
    </row>
    <row r="5" ht="12.75">
      <c r="F5" s="4" t="s">
        <v>165</v>
      </c>
    </row>
    <row r="6" spans="1:6" ht="12.75">
      <c r="A6" s="282" t="s">
        <v>166</v>
      </c>
      <c r="B6" s="225" t="s">
        <v>167</v>
      </c>
      <c r="C6" s="238" t="s">
        <v>1</v>
      </c>
      <c r="D6" s="238"/>
      <c r="E6" s="238"/>
      <c r="F6" s="238"/>
    </row>
    <row r="7" spans="1:6" ht="33.75">
      <c r="A7" s="249"/>
      <c r="B7" s="225"/>
      <c r="C7" s="129" t="s">
        <v>70</v>
      </c>
      <c r="D7" s="129" t="s">
        <v>29</v>
      </c>
      <c r="E7" s="129" t="s">
        <v>143</v>
      </c>
      <c r="F7" s="131" t="s">
        <v>144</v>
      </c>
    </row>
    <row r="8" spans="1:6" ht="12.75">
      <c r="A8" s="201">
        <v>882111</v>
      </c>
      <c r="B8" s="116" t="s">
        <v>169</v>
      </c>
      <c r="C8" s="117">
        <v>2385</v>
      </c>
      <c r="D8" s="28"/>
      <c r="E8" s="28"/>
      <c r="F8" s="132"/>
    </row>
    <row r="9" spans="1:6" ht="12.75">
      <c r="A9" s="285"/>
      <c r="B9" s="28" t="s">
        <v>310</v>
      </c>
      <c r="C9" s="117">
        <v>30136</v>
      </c>
      <c r="D9" s="28"/>
      <c r="E9" s="28"/>
      <c r="F9" s="133"/>
    </row>
    <row r="10" spans="1:6" ht="12.75">
      <c r="A10" s="285"/>
      <c r="B10" s="286" t="s">
        <v>311</v>
      </c>
      <c r="C10" s="288">
        <v>400</v>
      </c>
      <c r="D10" s="201"/>
      <c r="E10" s="201"/>
      <c r="F10" s="283"/>
    </row>
    <row r="11" spans="1:6" ht="12.75">
      <c r="A11" s="202"/>
      <c r="B11" s="287"/>
      <c r="C11" s="289"/>
      <c r="D11" s="202"/>
      <c r="E11" s="202"/>
      <c r="F11" s="284"/>
    </row>
    <row r="12" spans="1:6" ht="12.75">
      <c r="A12" s="1">
        <v>882117</v>
      </c>
      <c r="B12" s="42" t="s">
        <v>168</v>
      </c>
      <c r="C12" s="118">
        <v>5000</v>
      </c>
      <c r="D12" s="8"/>
      <c r="E12" s="8"/>
      <c r="F12" s="34"/>
    </row>
    <row r="13" spans="1:6" ht="12.75">
      <c r="A13" s="1">
        <v>882112</v>
      </c>
      <c r="B13" s="42" t="s">
        <v>170</v>
      </c>
      <c r="C13" s="118">
        <v>109</v>
      </c>
      <c r="D13" s="8"/>
      <c r="E13" s="8"/>
      <c r="F13" s="34"/>
    </row>
    <row r="14" spans="1:6" ht="12.75">
      <c r="A14" s="1">
        <v>882113</v>
      </c>
      <c r="B14" s="42" t="s">
        <v>171</v>
      </c>
      <c r="C14" s="118">
        <v>25512</v>
      </c>
      <c r="D14" s="8"/>
      <c r="E14" s="8"/>
      <c r="F14" s="34"/>
    </row>
    <row r="15" spans="1:6" ht="12.75">
      <c r="A15" s="1">
        <v>882115</v>
      </c>
      <c r="B15" s="42" t="s">
        <v>312</v>
      </c>
      <c r="C15" s="118">
        <v>443</v>
      </c>
      <c r="D15" s="8"/>
      <c r="E15" s="8"/>
      <c r="F15" s="34"/>
    </row>
    <row r="16" spans="1:6" ht="12.75">
      <c r="A16" s="1">
        <v>882202</v>
      </c>
      <c r="B16" s="42" t="s">
        <v>175</v>
      </c>
      <c r="C16" s="118">
        <v>200</v>
      </c>
      <c r="D16" s="8"/>
      <c r="E16" s="8"/>
      <c r="F16" s="34"/>
    </row>
    <row r="17" spans="1:6" ht="12.75">
      <c r="A17" s="1">
        <v>882119</v>
      </c>
      <c r="B17" s="42" t="s">
        <v>343</v>
      </c>
      <c r="C17" s="118"/>
      <c r="D17" s="8"/>
      <c r="E17" s="8"/>
      <c r="F17" s="34"/>
    </row>
    <row r="18" spans="1:6" ht="12.75">
      <c r="A18" s="22"/>
      <c r="B18" s="43" t="s">
        <v>178</v>
      </c>
      <c r="C18" s="7">
        <f>SUM(C8:C16)</f>
        <v>64185</v>
      </c>
      <c r="D18" s="7"/>
      <c r="E18" s="7"/>
      <c r="F18" s="35"/>
    </row>
  </sheetData>
  <sheetProtection/>
  <mergeCells count="11">
    <mergeCell ref="A1:F1"/>
    <mergeCell ref="A2:F2"/>
    <mergeCell ref="A6:A7"/>
    <mergeCell ref="B6:B7"/>
    <mergeCell ref="C6:F6"/>
    <mergeCell ref="D10:D11"/>
    <mergeCell ref="E10:E11"/>
    <mergeCell ref="F10:F11"/>
    <mergeCell ref="A8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1/2013. (II. 21.)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34.57421875" style="0" customWidth="1"/>
    <col min="3" max="6" width="9.7109375" style="0" customWidth="1"/>
  </cols>
  <sheetData>
    <row r="1" spans="1:6" ht="12.75">
      <c r="A1" s="38" t="s">
        <v>376</v>
      </c>
      <c r="B1" s="38"/>
      <c r="C1" s="38"/>
      <c r="D1" s="38"/>
      <c r="E1" s="38"/>
      <c r="F1" s="38"/>
    </row>
    <row r="2" spans="3:6" ht="12.75">
      <c r="C2" s="38"/>
      <c r="D2" s="38"/>
      <c r="E2" s="38"/>
      <c r="F2" s="38"/>
    </row>
    <row r="5" ht="12.75">
      <c r="F5" s="4" t="s">
        <v>165</v>
      </c>
    </row>
    <row r="6" spans="1:6" ht="12.75">
      <c r="A6" s="225" t="s">
        <v>2</v>
      </c>
      <c r="B6" s="225"/>
      <c r="C6" s="238" t="s">
        <v>1</v>
      </c>
      <c r="D6" s="238"/>
      <c r="E6" s="238"/>
      <c r="F6" s="238"/>
    </row>
    <row r="7" spans="1:6" ht="33.75">
      <c r="A7" s="225"/>
      <c r="B7" s="225"/>
      <c r="C7" s="129" t="s">
        <v>70</v>
      </c>
      <c r="D7" s="129" t="s">
        <v>29</v>
      </c>
      <c r="E7" s="129" t="s">
        <v>143</v>
      </c>
      <c r="F7" s="131" t="s">
        <v>144</v>
      </c>
    </row>
    <row r="8" spans="1:6" ht="18" customHeight="1">
      <c r="A8" s="14" t="s">
        <v>179</v>
      </c>
      <c r="B8" s="2"/>
      <c r="C8" s="2"/>
      <c r="D8" s="8"/>
      <c r="E8" s="8"/>
      <c r="F8" s="2"/>
    </row>
    <row r="9" spans="1:6" ht="18" customHeight="1">
      <c r="A9" s="2"/>
      <c r="B9" s="42" t="s">
        <v>180</v>
      </c>
      <c r="C9" s="8">
        <v>5000</v>
      </c>
      <c r="D9" s="8"/>
      <c r="E9" s="8"/>
      <c r="F9" s="34"/>
    </row>
    <row r="10" spans="1:6" ht="18" customHeight="1">
      <c r="A10" s="2"/>
      <c r="B10" s="42" t="s">
        <v>313</v>
      </c>
      <c r="C10" s="8">
        <v>24109</v>
      </c>
      <c r="D10" s="8"/>
      <c r="E10" s="8"/>
      <c r="F10" s="34"/>
    </row>
    <row r="11" spans="1:6" ht="18" customHeight="1">
      <c r="A11" s="2"/>
      <c r="B11" s="42" t="s">
        <v>181</v>
      </c>
      <c r="C11" s="8">
        <v>98</v>
      </c>
      <c r="D11" s="8"/>
      <c r="E11" s="8"/>
      <c r="F11" s="34"/>
    </row>
    <row r="12" spans="1:6" ht="18" customHeight="1">
      <c r="A12" s="2"/>
      <c r="B12" s="42" t="s">
        <v>182</v>
      </c>
      <c r="C12" s="8">
        <v>22955</v>
      </c>
      <c r="D12" s="8"/>
      <c r="E12" s="8"/>
      <c r="F12" s="34"/>
    </row>
    <row r="13" spans="1:6" ht="18" customHeight="1">
      <c r="A13" s="2"/>
      <c r="B13" s="42" t="s">
        <v>183</v>
      </c>
      <c r="C13" s="8">
        <v>332</v>
      </c>
      <c r="D13" s="8"/>
      <c r="E13" s="8"/>
      <c r="F13" s="34"/>
    </row>
    <row r="14" spans="1:6" ht="18" customHeight="1">
      <c r="A14" s="2"/>
      <c r="B14" s="42" t="s">
        <v>184</v>
      </c>
      <c r="C14" s="8">
        <v>2506</v>
      </c>
      <c r="D14" s="8"/>
      <c r="E14" s="8"/>
      <c r="F14" s="34"/>
    </row>
    <row r="15" spans="1:6" ht="18" customHeight="1">
      <c r="A15" s="6" t="s">
        <v>178</v>
      </c>
      <c r="B15" s="42"/>
      <c r="C15" s="7">
        <f>SUM(C9:C14)</f>
        <v>55000</v>
      </c>
      <c r="D15" s="7"/>
      <c r="E15" s="7"/>
      <c r="F15" s="35"/>
    </row>
    <row r="16" spans="2:5" ht="12.75">
      <c r="B16" s="40"/>
      <c r="C16" s="3"/>
      <c r="D16" s="3"/>
      <c r="E16" s="3"/>
    </row>
    <row r="17" spans="2:5" ht="12.75">
      <c r="B17" s="40"/>
      <c r="C17" s="3"/>
      <c r="D17" s="3"/>
      <c r="E17" s="3"/>
    </row>
    <row r="18" spans="2:5" ht="12.75">
      <c r="B18" s="40"/>
      <c r="C18" s="3"/>
      <c r="D18" s="3"/>
      <c r="E18" s="3"/>
    </row>
    <row r="19" spans="2:5" ht="12.75">
      <c r="B19" s="40"/>
      <c r="C19" s="3"/>
      <c r="D19" s="3"/>
      <c r="E19" s="3"/>
    </row>
    <row r="20" spans="2:5" ht="12.75">
      <c r="B20" s="40"/>
      <c r="C20" s="3"/>
      <c r="D20" s="3"/>
      <c r="E20" s="3"/>
    </row>
    <row r="21" spans="2:5" ht="12.75">
      <c r="B21" s="40"/>
      <c r="C21" s="3"/>
      <c r="D21" s="3"/>
      <c r="E21" s="3"/>
    </row>
    <row r="22" spans="2:5" ht="12.75">
      <c r="B22" s="40"/>
      <c r="C22" s="3"/>
      <c r="D22" s="3"/>
      <c r="E22" s="3"/>
    </row>
    <row r="23" spans="2:5" ht="12.75">
      <c r="B23" s="40"/>
      <c r="C23" s="3"/>
      <c r="D23" s="3"/>
      <c r="E23" s="3"/>
    </row>
    <row r="24" spans="2:5" ht="12.75">
      <c r="B24" s="40"/>
      <c r="C24" s="3"/>
      <c r="D24" s="3"/>
      <c r="E24" s="3"/>
    </row>
    <row r="25" spans="2:5" ht="12.75">
      <c r="B25" s="40"/>
      <c r="C25" s="3"/>
      <c r="D25" s="3"/>
      <c r="E25" s="3"/>
    </row>
    <row r="26" spans="2:5" ht="12.75">
      <c r="B26" s="40"/>
      <c r="C26" s="3"/>
      <c r="D26" s="3"/>
      <c r="E26" s="3"/>
    </row>
    <row r="27" spans="2:5" ht="12.75">
      <c r="B27" s="40"/>
      <c r="C27" s="3"/>
      <c r="D27" s="3"/>
      <c r="E27" s="3"/>
    </row>
    <row r="28" spans="3:5" ht="12.75">
      <c r="C28" s="3"/>
      <c r="D28" s="3"/>
      <c r="E28" s="3"/>
    </row>
    <row r="29" spans="3:5" ht="12.75">
      <c r="C29" s="3"/>
      <c r="D29" s="3"/>
      <c r="E29" s="3"/>
    </row>
    <row r="30" spans="3:5" ht="12.75">
      <c r="C30" s="3"/>
      <c r="D30" s="3"/>
      <c r="E30" s="3"/>
    </row>
  </sheetData>
  <sheetProtection/>
  <mergeCells count="2">
    <mergeCell ref="A6:B7"/>
    <mergeCell ref="C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1/2013. (II. 21.)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44">
      <selection activeCell="C50" sqref="C50"/>
    </sheetView>
  </sheetViews>
  <sheetFormatPr defaultColWidth="9.140625" defaultRowHeight="12.75"/>
  <cols>
    <col min="1" max="1" width="35.7109375" style="0" customWidth="1"/>
    <col min="2" max="6" width="12.7109375" style="0" customWidth="1"/>
  </cols>
  <sheetData>
    <row r="1" spans="1:6" ht="12.75">
      <c r="A1" s="230"/>
      <c r="B1" s="230"/>
      <c r="C1" s="230"/>
      <c r="D1" s="230"/>
      <c r="E1" s="230"/>
      <c r="F1" s="230"/>
    </row>
    <row r="2" spans="1:6" ht="12.75">
      <c r="A2" s="230" t="s">
        <v>385</v>
      </c>
      <c r="B2" s="231"/>
      <c r="C2" s="231"/>
      <c r="D2" s="231"/>
      <c r="E2" s="231"/>
      <c r="F2" s="13"/>
    </row>
    <row r="3" spans="1:6" ht="12.75">
      <c r="A3" s="13"/>
      <c r="B3" s="13"/>
      <c r="C3" s="13"/>
      <c r="D3" s="13"/>
      <c r="E3" s="13"/>
      <c r="F3" s="13"/>
    </row>
    <row r="4" ht="12.75">
      <c r="E4" s="4" t="s">
        <v>16</v>
      </c>
    </row>
    <row r="5" spans="1:5" ht="12.75">
      <c r="A5" s="291" t="s">
        <v>30</v>
      </c>
      <c r="B5" s="203" t="s">
        <v>1</v>
      </c>
      <c r="C5" s="236"/>
      <c r="D5" s="280" t="s">
        <v>143</v>
      </c>
      <c r="E5" s="290" t="s">
        <v>144</v>
      </c>
    </row>
    <row r="6" spans="1:5" ht="12.75">
      <c r="A6" s="294"/>
      <c r="B6" s="22" t="s">
        <v>0</v>
      </c>
      <c r="C6" s="130" t="s">
        <v>29</v>
      </c>
      <c r="D6" s="280"/>
      <c r="E6" s="280"/>
    </row>
    <row r="7" spans="1:5" ht="12.75">
      <c r="A7" s="295"/>
      <c r="B7" s="65"/>
      <c r="C7" s="65"/>
      <c r="D7" s="65"/>
      <c r="E7" s="65"/>
    </row>
    <row r="8" spans="1:5" ht="12.75">
      <c r="A8" s="2" t="s">
        <v>3</v>
      </c>
      <c r="B8" s="2"/>
      <c r="C8" s="2"/>
      <c r="D8" s="2"/>
      <c r="E8" s="2"/>
    </row>
    <row r="9" spans="1:5" ht="12.75">
      <c r="A9" s="2" t="s">
        <v>4</v>
      </c>
      <c r="B9" s="8">
        <v>57908</v>
      </c>
      <c r="C9" s="8"/>
      <c r="D9" s="2"/>
      <c r="E9" s="34"/>
    </row>
    <row r="10" spans="1:5" ht="12.75">
      <c r="A10" s="14" t="s">
        <v>34</v>
      </c>
      <c r="B10" s="15"/>
      <c r="C10" s="15"/>
      <c r="D10" s="2"/>
      <c r="E10" s="34"/>
    </row>
    <row r="11" spans="1:5" ht="12.75">
      <c r="A11" s="2" t="s">
        <v>36</v>
      </c>
      <c r="B11" s="3">
        <v>8335</v>
      </c>
      <c r="C11" s="8"/>
      <c r="D11" s="2"/>
      <c r="E11" s="34"/>
    </row>
    <row r="12" spans="1:5" ht="12.75">
      <c r="A12" s="14" t="s">
        <v>38</v>
      </c>
      <c r="B12" s="15">
        <v>6781</v>
      </c>
      <c r="C12" s="15"/>
      <c r="D12" s="2"/>
      <c r="E12" s="34"/>
    </row>
    <row r="13" spans="1:5" ht="25.5">
      <c r="A13" s="16" t="s">
        <v>40</v>
      </c>
      <c r="B13" s="125">
        <v>50949</v>
      </c>
      <c r="C13" s="8"/>
      <c r="D13" s="8"/>
      <c r="E13" s="34"/>
    </row>
    <row r="14" spans="1:5" ht="12.75">
      <c r="A14" s="14" t="s">
        <v>42</v>
      </c>
      <c r="B14" s="125">
        <v>38749</v>
      </c>
      <c r="C14" s="15"/>
      <c r="D14" s="2"/>
      <c r="E14" s="34"/>
    </row>
    <row r="15" spans="1:5" ht="12.75">
      <c r="A15" s="14" t="s">
        <v>44</v>
      </c>
      <c r="B15" s="125">
        <v>5200</v>
      </c>
      <c r="C15" s="15"/>
      <c r="D15" s="2"/>
      <c r="E15" s="34"/>
    </row>
    <row r="16" spans="1:6" ht="12.75">
      <c r="A16" s="14" t="s">
        <v>45</v>
      </c>
      <c r="B16" s="125">
        <v>7000</v>
      </c>
      <c r="C16" s="15"/>
      <c r="D16" s="2"/>
      <c r="E16" s="34"/>
      <c r="F16" s="3"/>
    </row>
    <row r="17" spans="1:5" ht="25.5">
      <c r="A17" s="18" t="s">
        <v>46</v>
      </c>
      <c r="B17" s="10"/>
      <c r="C17" s="10"/>
      <c r="D17" s="2"/>
      <c r="E17" s="34"/>
    </row>
    <row r="18" spans="1:5" ht="25.5">
      <c r="A18" s="18" t="s">
        <v>47</v>
      </c>
      <c r="B18" s="125">
        <v>217495</v>
      </c>
      <c r="C18" s="8"/>
      <c r="D18" s="8"/>
      <c r="E18" s="34"/>
    </row>
    <row r="19" spans="1:5" ht="12.75">
      <c r="A19" s="14" t="s">
        <v>48</v>
      </c>
      <c r="B19" s="125">
        <v>217495</v>
      </c>
      <c r="C19" s="15"/>
      <c r="D19" s="2"/>
      <c r="E19" s="34"/>
    </row>
    <row r="20" spans="1:5" ht="12.75">
      <c r="A20" s="27" t="s">
        <v>350</v>
      </c>
      <c r="B20" s="7">
        <f>SUM(B21:B22)</f>
        <v>26000</v>
      </c>
      <c r="C20" s="7"/>
      <c r="D20" s="7"/>
      <c r="E20" s="35"/>
    </row>
    <row r="21" spans="1:5" ht="12.75">
      <c r="A21" s="73" t="s">
        <v>212</v>
      </c>
      <c r="B21" s="15"/>
      <c r="C21" s="15"/>
      <c r="D21" s="2"/>
      <c r="E21" s="34"/>
    </row>
    <row r="22" spans="1:5" ht="12.75">
      <c r="A22" s="73" t="s">
        <v>511</v>
      </c>
      <c r="B22" s="15">
        <v>26000</v>
      </c>
      <c r="C22" s="15"/>
      <c r="D22" s="2"/>
      <c r="E22" s="34"/>
    </row>
    <row r="23" spans="1:5" ht="12.75">
      <c r="A23" s="73" t="s">
        <v>351</v>
      </c>
      <c r="B23" s="15"/>
      <c r="C23" s="15"/>
      <c r="D23" s="2"/>
      <c r="E23" s="34"/>
    </row>
    <row r="24" spans="1:5" ht="12.75">
      <c r="A24" s="73" t="s">
        <v>344</v>
      </c>
      <c r="B24" s="15"/>
      <c r="C24" s="15"/>
      <c r="D24" s="2"/>
      <c r="E24" s="34"/>
    </row>
    <row r="25" spans="1:7" ht="12.75">
      <c r="A25" s="6" t="s">
        <v>49</v>
      </c>
      <c r="B25" s="7">
        <f>B9+B13+B18+B17+B20+B21+B11</f>
        <v>360687</v>
      </c>
      <c r="C25" s="7">
        <f>C9+C11+C13+C18+C17+C21</f>
        <v>0</v>
      </c>
      <c r="D25" s="7">
        <f>(D9+D11+D13+D18+D24)</f>
        <v>0</v>
      </c>
      <c r="E25" s="35"/>
      <c r="G25" s="3"/>
    </row>
    <row r="26" spans="1:5" ht="25.5">
      <c r="A26" s="11" t="s">
        <v>51</v>
      </c>
      <c r="B26" s="8"/>
      <c r="C26" s="8"/>
      <c r="D26" s="2"/>
      <c r="E26" s="34"/>
    </row>
    <row r="27" spans="1:5" ht="12.75">
      <c r="A27" s="2" t="s">
        <v>53</v>
      </c>
      <c r="B27" s="3">
        <v>1227</v>
      </c>
      <c r="C27" s="8"/>
      <c r="D27" s="2"/>
      <c r="E27" s="34"/>
    </row>
    <row r="28" spans="1:5" ht="12.75">
      <c r="A28" s="2" t="s">
        <v>334</v>
      </c>
      <c r="B28" s="8">
        <v>614206</v>
      </c>
      <c r="C28" s="8"/>
      <c r="D28" s="2"/>
      <c r="E28" s="34"/>
    </row>
    <row r="29" spans="1:5" ht="12.75">
      <c r="A29" s="2" t="s">
        <v>335</v>
      </c>
      <c r="B29" s="8">
        <v>165836</v>
      </c>
      <c r="C29" s="8"/>
      <c r="D29" s="2"/>
      <c r="E29" s="34"/>
    </row>
    <row r="30" spans="1:5" ht="25.5">
      <c r="A30" s="19" t="s">
        <v>54</v>
      </c>
      <c r="B30" s="7">
        <f>SUM(B27:B29)</f>
        <v>781269</v>
      </c>
      <c r="C30" s="7">
        <f>SUM(C27:C29)</f>
        <v>0</v>
      </c>
      <c r="D30" s="7">
        <f>SUM(D27:D28)</f>
        <v>0</v>
      </c>
      <c r="E30" s="35"/>
    </row>
    <row r="31" spans="1:5" ht="12.75">
      <c r="A31" s="2" t="s">
        <v>56</v>
      </c>
      <c r="B31" s="8"/>
      <c r="C31" s="8"/>
      <c r="D31" s="2"/>
      <c r="E31" s="34"/>
    </row>
    <row r="32" spans="1:5" ht="12.75">
      <c r="A32" s="2" t="s">
        <v>314</v>
      </c>
      <c r="B32" s="8"/>
      <c r="C32" s="8"/>
      <c r="D32" s="2"/>
      <c r="E32" s="34"/>
    </row>
    <row r="33" spans="1:5" ht="12.75">
      <c r="A33" s="2" t="s">
        <v>212</v>
      </c>
      <c r="B33" s="3"/>
      <c r="C33" s="15"/>
      <c r="D33" s="2"/>
      <c r="E33" s="34"/>
    </row>
    <row r="34" spans="1:5" ht="12.75">
      <c r="A34" s="2" t="s">
        <v>57</v>
      </c>
      <c r="B34" s="8">
        <f>B35</f>
        <v>0</v>
      </c>
      <c r="C34" s="8">
        <f>C35</f>
        <v>0</v>
      </c>
      <c r="D34" s="2">
        <v>0</v>
      </c>
      <c r="E34" s="34"/>
    </row>
    <row r="35" spans="1:5" ht="12.75">
      <c r="A35" s="14" t="s">
        <v>27</v>
      </c>
      <c r="B35" s="15"/>
      <c r="C35" s="15"/>
      <c r="D35" s="2"/>
      <c r="E35" s="34"/>
    </row>
    <row r="36" spans="1:5" ht="25.5">
      <c r="A36" s="19" t="s">
        <v>58</v>
      </c>
      <c r="B36" s="7">
        <f>B33+B34</f>
        <v>0</v>
      </c>
      <c r="C36" s="7"/>
      <c r="D36" s="6"/>
      <c r="E36" s="34"/>
    </row>
    <row r="37" spans="1:5" ht="12.75">
      <c r="A37" s="19" t="s">
        <v>60</v>
      </c>
      <c r="B37" s="7">
        <f>B30+B36</f>
        <v>781269</v>
      </c>
      <c r="C37" s="7">
        <f>C30+C36</f>
        <v>0</v>
      </c>
      <c r="D37" s="7"/>
      <c r="E37" s="35"/>
    </row>
    <row r="38" spans="1:5" ht="12.75">
      <c r="A38" s="2" t="s">
        <v>277</v>
      </c>
      <c r="B38" s="8"/>
      <c r="C38" s="8"/>
      <c r="D38" s="8"/>
      <c r="E38" s="34"/>
    </row>
    <row r="39" spans="1:5" ht="12.75">
      <c r="A39" s="6" t="s">
        <v>62</v>
      </c>
      <c r="B39" s="7">
        <f>B25+B30+B36</f>
        <v>1141956</v>
      </c>
      <c r="C39" s="7">
        <f>C25+C30+C36</f>
        <v>0</v>
      </c>
      <c r="D39" s="7">
        <f>SUM(D25+D30+D36+D38)</f>
        <v>0</v>
      </c>
      <c r="E39" s="35"/>
    </row>
    <row r="40" spans="2:6" ht="12.75">
      <c r="B40" s="3"/>
      <c r="C40" s="3"/>
      <c r="E40" s="3"/>
      <c r="F40" s="3"/>
    </row>
    <row r="41" spans="5:6" ht="12.75">
      <c r="E41" s="4" t="s">
        <v>16</v>
      </c>
      <c r="F41" s="3"/>
    </row>
    <row r="42" spans="1:6" ht="12.75">
      <c r="A42" s="291" t="s">
        <v>31</v>
      </c>
      <c r="B42" s="200" t="s">
        <v>1</v>
      </c>
      <c r="C42" s="200"/>
      <c r="D42" s="225" t="s">
        <v>143</v>
      </c>
      <c r="E42" s="296" t="s">
        <v>144</v>
      </c>
      <c r="F42" s="3"/>
    </row>
    <row r="43" spans="1:6" ht="12.75">
      <c r="A43" s="292"/>
      <c r="B43" s="2" t="s">
        <v>0</v>
      </c>
      <c r="C43" s="2" t="s">
        <v>29</v>
      </c>
      <c r="D43" s="225"/>
      <c r="E43" s="225"/>
      <c r="F43" s="3"/>
    </row>
    <row r="44" spans="1:6" ht="12.75">
      <c r="A44" s="293"/>
      <c r="B44" s="61"/>
      <c r="C44" s="61"/>
      <c r="D44" s="61"/>
      <c r="E44" s="64"/>
      <c r="F44" s="3"/>
    </row>
    <row r="45" spans="1:6" ht="12.75">
      <c r="A45" s="2" t="s">
        <v>32</v>
      </c>
      <c r="B45" s="2"/>
      <c r="C45" s="2"/>
      <c r="D45" s="2"/>
      <c r="E45" s="8"/>
      <c r="F45" s="3"/>
    </row>
    <row r="46" spans="1:6" ht="12.75">
      <c r="A46" s="2" t="s">
        <v>33</v>
      </c>
      <c r="B46" s="8">
        <v>128354</v>
      </c>
      <c r="C46" s="8"/>
      <c r="D46" s="2"/>
      <c r="E46" s="34"/>
      <c r="F46" s="3"/>
    </row>
    <row r="47" spans="1:6" ht="12.75">
      <c r="A47" s="2" t="s">
        <v>35</v>
      </c>
      <c r="B47" s="8">
        <v>34294</v>
      </c>
      <c r="C47" s="8"/>
      <c r="D47" s="2"/>
      <c r="E47" s="34"/>
      <c r="F47" s="3"/>
    </row>
    <row r="48" spans="1:6" ht="12.75">
      <c r="A48" s="2" t="s">
        <v>37</v>
      </c>
      <c r="B48" s="8">
        <v>102458</v>
      </c>
      <c r="C48" s="8"/>
      <c r="D48" s="2"/>
      <c r="E48" s="34"/>
      <c r="F48" s="3"/>
    </row>
    <row r="49" spans="1:6" ht="25.5">
      <c r="A49" s="11" t="s">
        <v>39</v>
      </c>
      <c r="B49" s="8">
        <f>SUM(B50:B51)</f>
        <v>76308</v>
      </c>
      <c r="C49" s="8"/>
      <c r="D49" s="8"/>
      <c r="E49" s="34"/>
      <c r="F49" s="3"/>
    </row>
    <row r="50" spans="1:6" ht="25.5">
      <c r="A50" s="17" t="s">
        <v>41</v>
      </c>
      <c r="B50" s="8">
        <v>8283</v>
      </c>
      <c r="C50" s="8"/>
      <c r="D50" s="2"/>
      <c r="E50" s="34"/>
      <c r="F50" s="3"/>
    </row>
    <row r="51" spans="1:6" ht="12.75">
      <c r="A51" s="14" t="s">
        <v>43</v>
      </c>
      <c r="B51" s="8">
        <v>68025</v>
      </c>
      <c r="C51" s="8"/>
      <c r="D51" s="2"/>
      <c r="E51" s="34"/>
      <c r="F51" s="3"/>
    </row>
    <row r="52" spans="1:6" ht="12.75">
      <c r="A52" s="2" t="s">
        <v>355</v>
      </c>
      <c r="B52" s="8"/>
      <c r="C52" s="8"/>
      <c r="D52" s="2"/>
      <c r="E52" s="34"/>
      <c r="F52" s="3"/>
    </row>
    <row r="53" spans="1:6" ht="12.75">
      <c r="A53" s="2"/>
      <c r="B53" s="8"/>
      <c r="C53" s="8"/>
      <c r="D53" s="2"/>
      <c r="E53" s="34"/>
      <c r="F53" s="3"/>
    </row>
    <row r="54" spans="1:6" ht="12.75">
      <c r="A54" s="2" t="s">
        <v>139</v>
      </c>
      <c r="B54" s="8"/>
      <c r="C54" s="8"/>
      <c r="D54" s="2"/>
      <c r="E54" s="34"/>
      <c r="F54" s="3"/>
    </row>
    <row r="55" spans="1:6" ht="12.75">
      <c r="A55" s="2" t="s">
        <v>140</v>
      </c>
      <c r="B55" s="2"/>
      <c r="C55" s="8"/>
      <c r="D55" s="2"/>
      <c r="E55" s="34"/>
      <c r="F55" s="3"/>
    </row>
    <row r="56" spans="1:6" ht="12.75">
      <c r="A56" s="2" t="s">
        <v>141</v>
      </c>
      <c r="B56" s="8">
        <v>4000</v>
      </c>
      <c r="C56" s="8"/>
      <c r="D56" s="2"/>
      <c r="E56" s="34"/>
      <c r="F56" s="3"/>
    </row>
    <row r="57" spans="1:6" ht="12.75">
      <c r="A57" s="6" t="s">
        <v>64</v>
      </c>
      <c r="B57" s="7">
        <f>SUM(B55:B56)</f>
        <v>4000</v>
      </c>
      <c r="C57" s="7">
        <f>SUM(C55:C56)</f>
        <v>0</v>
      </c>
      <c r="D57" s="7">
        <f>SUM(D55:D56)</f>
        <v>0</v>
      </c>
      <c r="E57" s="34"/>
      <c r="F57" s="3"/>
    </row>
    <row r="58" spans="1:6" ht="12.75">
      <c r="A58" s="2"/>
      <c r="B58" s="8"/>
      <c r="C58" s="8"/>
      <c r="D58" s="2"/>
      <c r="E58" s="34"/>
      <c r="F58" s="3"/>
    </row>
    <row r="59" spans="1:6" ht="12.75">
      <c r="A59" s="6" t="s">
        <v>50</v>
      </c>
      <c r="B59" s="7">
        <f>B46+B47+B48+B49+B57</f>
        <v>345414</v>
      </c>
      <c r="C59" s="7">
        <f>C46+C47+C48+C49+C57</f>
        <v>0</v>
      </c>
      <c r="D59" s="7">
        <f>D46+D47+D48+D49+D57</f>
        <v>0</v>
      </c>
      <c r="E59" s="35"/>
      <c r="F59" s="3"/>
    </row>
    <row r="60" spans="1:6" ht="12.75">
      <c r="A60" s="11" t="s">
        <v>52</v>
      </c>
      <c r="B60" s="8"/>
      <c r="C60" s="8"/>
      <c r="D60" s="2"/>
      <c r="E60" s="34"/>
      <c r="F60" s="3"/>
    </row>
    <row r="61" spans="1:6" ht="12.75">
      <c r="A61" s="2" t="s">
        <v>65</v>
      </c>
      <c r="B61" s="8"/>
      <c r="C61" s="8"/>
      <c r="D61" s="2"/>
      <c r="E61" s="34"/>
      <c r="F61" s="3"/>
    </row>
    <row r="62" spans="1:6" ht="12.75">
      <c r="A62" s="2" t="s">
        <v>66</v>
      </c>
      <c r="B62" s="8">
        <v>794542</v>
      </c>
      <c r="C62" s="8"/>
      <c r="D62" s="2"/>
      <c r="E62" s="34"/>
      <c r="F62" s="3"/>
    </row>
    <row r="63" spans="1:6" ht="12.75">
      <c r="A63" s="2" t="s">
        <v>138</v>
      </c>
      <c r="B63" s="8">
        <v>1000</v>
      </c>
      <c r="C63" s="2"/>
      <c r="D63" s="2"/>
      <c r="E63" s="34"/>
      <c r="F63" s="3"/>
    </row>
    <row r="64" spans="1:6" ht="25.5">
      <c r="A64" s="19" t="s">
        <v>55</v>
      </c>
      <c r="B64" s="7">
        <f>SUM(B61:B63)</f>
        <v>795542</v>
      </c>
      <c r="C64" s="7">
        <f>SUM(C61:C63)</f>
        <v>0</v>
      </c>
      <c r="D64" s="7">
        <f>SUM(D61:D63)</f>
        <v>0</v>
      </c>
      <c r="E64" s="35"/>
      <c r="F64" s="3"/>
    </row>
    <row r="65" spans="1:6" ht="12.75">
      <c r="A65" s="2" t="s">
        <v>356</v>
      </c>
      <c r="B65" s="8"/>
      <c r="C65" s="8"/>
      <c r="D65" s="2"/>
      <c r="E65" s="34"/>
      <c r="F65" s="3"/>
    </row>
    <row r="66" spans="1:6" ht="12.75">
      <c r="A66" s="2" t="s">
        <v>67</v>
      </c>
      <c r="B66" s="8"/>
      <c r="C66" s="8"/>
      <c r="D66" s="2"/>
      <c r="E66" s="34"/>
      <c r="F66" s="3"/>
    </row>
    <row r="67" spans="1:5" ht="12.75">
      <c r="A67" s="2" t="s">
        <v>142</v>
      </c>
      <c r="B67" s="8">
        <v>1000</v>
      </c>
      <c r="C67" s="8"/>
      <c r="D67" s="2"/>
      <c r="E67" s="34"/>
    </row>
    <row r="68" spans="1:5" ht="12.75">
      <c r="A68" s="19" t="s">
        <v>59</v>
      </c>
      <c r="B68" s="7">
        <f>SUM(B66:B67)</f>
        <v>1000</v>
      </c>
      <c r="C68" s="7">
        <f>SUM(C66:C67)</f>
        <v>0</v>
      </c>
      <c r="D68" s="7">
        <f>SUM(D65:D67)</f>
        <v>0</v>
      </c>
      <c r="E68" s="35"/>
    </row>
    <row r="69" spans="1:5" ht="12.75">
      <c r="A69" s="19" t="s">
        <v>61</v>
      </c>
      <c r="B69" s="7">
        <f>B64+B68</f>
        <v>796542</v>
      </c>
      <c r="C69" s="7">
        <f>C64+C68</f>
        <v>0</v>
      </c>
      <c r="D69" s="7">
        <f>D64+D68</f>
        <v>0</v>
      </c>
      <c r="E69" s="35"/>
    </row>
    <row r="70" spans="1:5" ht="12.75">
      <c r="A70" s="24" t="s">
        <v>134</v>
      </c>
      <c r="B70" s="8"/>
      <c r="C70" s="8"/>
      <c r="D70" s="8"/>
      <c r="E70" s="34"/>
    </row>
    <row r="71" spans="1:5" ht="12.75">
      <c r="A71" s="6" t="s">
        <v>63</v>
      </c>
      <c r="B71" s="7">
        <f>B59+B64+B68</f>
        <v>1141956</v>
      </c>
      <c r="C71" s="7">
        <f>C59+C64+C68</f>
        <v>0</v>
      </c>
      <c r="D71" s="7">
        <f>D59+D64+D68+D70</f>
        <v>0</v>
      </c>
      <c r="E71" s="35"/>
    </row>
  </sheetData>
  <sheetProtection/>
  <mergeCells count="10">
    <mergeCell ref="A1:F1"/>
    <mergeCell ref="B5:C5"/>
    <mergeCell ref="B42:C42"/>
    <mergeCell ref="D5:D6"/>
    <mergeCell ref="E5:E6"/>
    <mergeCell ref="A2:E2"/>
    <mergeCell ref="A42:A44"/>
    <mergeCell ref="A5:A7"/>
    <mergeCell ref="D42:D43"/>
    <mergeCell ref="E42:E4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1/2013. (II. 21.) önkormányzati rendelethez
</oddHeader>
    <oddFooter>&amp;C&amp;P</oddFooter>
  </headerFooter>
  <rowBreaks count="1" manualBreakCount="1">
    <brk id="39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B3" sqref="B3"/>
    </sheetView>
  </sheetViews>
  <sheetFormatPr defaultColWidth="9.140625" defaultRowHeight="12.75"/>
  <cols>
    <col min="2" max="2" width="36.421875" style="0" customWidth="1"/>
  </cols>
  <sheetData>
    <row r="1" spans="1:6" ht="12.75">
      <c r="A1" s="38"/>
      <c r="B1" s="38" t="s">
        <v>387</v>
      </c>
      <c r="C1" s="38"/>
      <c r="D1" s="38"/>
      <c r="E1" s="38"/>
      <c r="F1" s="38"/>
    </row>
    <row r="2" spans="1:6" ht="12.75">
      <c r="A2" s="38"/>
      <c r="B2" s="38" t="s">
        <v>319</v>
      </c>
      <c r="C2" s="38"/>
      <c r="D2" s="38"/>
      <c r="E2" s="38"/>
      <c r="F2" s="38"/>
    </row>
    <row r="3" spans="1:6" ht="12.75">
      <c r="A3" s="38"/>
      <c r="B3" s="38"/>
      <c r="C3" s="38"/>
      <c r="D3" s="38"/>
      <c r="E3" s="38"/>
      <c r="F3" s="38"/>
    </row>
    <row r="4" ht="12.75">
      <c r="F4" s="4" t="s">
        <v>16</v>
      </c>
    </row>
    <row r="5" spans="1:6" ht="18" customHeight="1">
      <c r="A5" s="157" t="s">
        <v>388</v>
      </c>
      <c r="B5" s="158" t="s">
        <v>389</v>
      </c>
      <c r="C5" s="158">
        <v>2013</v>
      </c>
      <c r="D5" s="158">
        <v>2014</v>
      </c>
      <c r="E5" s="158">
        <v>2015</v>
      </c>
      <c r="F5" s="158" t="s">
        <v>480</v>
      </c>
    </row>
    <row r="6" spans="1:6" ht="18" customHeight="1">
      <c r="A6" s="159" t="s">
        <v>71</v>
      </c>
      <c r="B6" s="160" t="s">
        <v>390</v>
      </c>
      <c r="C6" s="161">
        <v>3000</v>
      </c>
      <c r="D6" s="163"/>
      <c r="E6" s="163"/>
      <c r="F6" s="163"/>
    </row>
    <row r="7" spans="1:6" ht="18" customHeight="1">
      <c r="A7" s="159" t="s">
        <v>72</v>
      </c>
      <c r="B7" s="160" t="s">
        <v>391</v>
      </c>
      <c r="C7" s="161">
        <v>315</v>
      </c>
      <c r="D7" s="161">
        <v>330</v>
      </c>
      <c r="E7" s="161">
        <v>347</v>
      </c>
      <c r="F7" s="161">
        <v>364</v>
      </c>
    </row>
    <row r="8" spans="1:6" ht="18" customHeight="1">
      <c r="A8" s="160"/>
      <c r="B8" s="157" t="s">
        <v>151</v>
      </c>
      <c r="C8" s="164">
        <f>SUM(C6:C7)</f>
        <v>3315</v>
      </c>
      <c r="D8" s="164">
        <f>SUM(D6:D7)</f>
        <v>330</v>
      </c>
      <c r="E8" s="164">
        <f>SUM(E6:E7)</f>
        <v>347</v>
      </c>
      <c r="F8" s="164">
        <f>SUM(F6:F7)</f>
        <v>364</v>
      </c>
    </row>
    <row r="9" spans="3:6" ht="12.75">
      <c r="C9" s="3"/>
      <c r="D9" s="3"/>
      <c r="E9" s="3"/>
      <c r="F9" s="3"/>
    </row>
    <row r="10" spans="1:6" ht="12.75">
      <c r="A10" s="297" t="s">
        <v>392</v>
      </c>
      <c r="B10" s="298"/>
      <c r="C10" s="3"/>
      <c r="D10" s="3"/>
      <c r="E10" s="3"/>
      <c r="F10" s="3"/>
    </row>
    <row r="11" spans="3:6" ht="12.75">
      <c r="C11" s="3"/>
      <c r="D11" s="3"/>
      <c r="E11" s="3"/>
      <c r="F11" s="3"/>
    </row>
    <row r="13" spans="1:6" ht="27.75" customHeight="1">
      <c r="A13" s="165" t="s">
        <v>393</v>
      </c>
      <c r="B13" s="299" t="s">
        <v>395</v>
      </c>
      <c r="C13" s="299"/>
      <c r="D13" s="299"/>
      <c r="E13" s="299"/>
      <c r="F13" s="299"/>
    </row>
    <row r="15" spans="1:6" ht="24" customHeight="1">
      <c r="A15" s="165" t="s">
        <v>394</v>
      </c>
      <c r="B15" s="299" t="s">
        <v>396</v>
      </c>
      <c r="C15" s="299"/>
      <c r="D15" s="299"/>
      <c r="E15" s="299"/>
      <c r="F15" s="299"/>
    </row>
    <row r="17" spans="1:6" ht="12.75">
      <c r="A17" s="299"/>
      <c r="B17" s="299"/>
      <c r="C17" s="299"/>
      <c r="D17" s="299"/>
      <c r="E17" s="299"/>
      <c r="F17" s="299"/>
    </row>
    <row r="18" spans="1:6" ht="25.5" customHeight="1">
      <c r="A18" s="299"/>
      <c r="B18" s="299"/>
      <c r="C18" s="299"/>
      <c r="D18" s="299"/>
      <c r="E18" s="299"/>
      <c r="F18" s="299"/>
    </row>
  </sheetData>
  <mergeCells count="4">
    <mergeCell ref="A10:B10"/>
    <mergeCell ref="A17:F18"/>
    <mergeCell ref="B13:F13"/>
    <mergeCell ref="B15:F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&amp;C9. melléklet a 1/2013. (II.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3:K14"/>
  <sheetViews>
    <sheetView zoomScalePageLayoutView="0" workbookViewId="0" topLeftCell="A3">
      <selection activeCell="I17" sqref="I17"/>
    </sheetView>
  </sheetViews>
  <sheetFormatPr defaultColWidth="9.140625" defaultRowHeight="12.75"/>
  <cols>
    <col min="2" max="2" width="17.28125" style="0" customWidth="1"/>
    <col min="3" max="3" width="11.7109375" style="0" customWidth="1"/>
    <col min="4" max="4" width="10.421875" style="0" customWidth="1"/>
    <col min="5" max="5" width="10.28125" style="0" customWidth="1"/>
    <col min="6" max="8" width="14.28125" style="0" customWidth="1"/>
    <col min="9" max="9" width="14.7109375" style="0" customWidth="1"/>
  </cols>
  <sheetData>
    <row r="3" spans="2:10" ht="12.75">
      <c r="B3" s="230" t="s">
        <v>377</v>
      </c>
      <c r="C3" s="230"/>
      <c r="D3" s="230"/>
      <c r="E3" s="230"/>
      <c r="F3" s="230"/>
      <c r="G3" s="230"/>
      <c r="H3" s="230"/>
      <c r="I3" s="232"/>
      <c r="J3" s="232"/>
    </row>
    <row r="4" spans="2:9" ht="12.75">
      <c r="B4" s="13"/>
      <c r="C4" s="13"/>
      <c r="D4" s="13"/>
      <c r="E4" s="13"/>
      <c r="F4" s="13"/>
      <c r="G4" s="13"/>
      <c r="H4" s="13"/>
      <c r="I4" s="13"/>
    </row>
    <row r="5" spans="2:9" ht="12.75">
      <c r="B5" s="13"/>
      <c r="C5" s="13"/>
      <c r="D5" s="13"/>
      <c r="E5" s="13"/>
      <c r="F5" s="13"/>
      <c r="G5" s="13"/>
      <c r="H5" s="13"/>
      <c r="I5" s="13"/>
    </row>
    <row r="6" ht="13.5" thickBot="1">
      <c r="I6" t="s">
        <v>165</v>
      </c>
    </row>
    <row r="7" spans="2:11" ht="13.5" thickBot="1">
      <c r="B7" s="144" t="s">
        <v>2</v>
      </c>
      <c r="C7" s="309" t="s">
        <v>345</v>
      </c>
      <c r="D7" s="302"/>
      <c r="E7" s="303"/>
      <c r="F7" s="146" t="s">
        <v>2</v>
      </c>
      <c r="G7" s="301" t="s">
        <v>346</v>
      </c>
      <c r="H7" s="302"/>
      <c r="I7" s="303"/>
      <c r="J7" s="150"/>
      <c r="K7" s="147"/>
    </row>
    <row r="8" spans="2:11" ht="12.75">
      <c r="B8" s="143"/>
      <c r="C8" s="142" t="s">
        <v>0</v>
      </c>
      <c r="D8" s="142" t="s">
        <v>5</v>
      </c>
      <c r="E8" s="142" t="s">
        <v>143</v>
      </c>
      <c r="F8" s="142"/>
      <c r="G8" s="142" t="s">
        <v>0</v>
      </c>
      <c r="H8" s="142" t="s">
        <v>29</v>
      </c>
      <c r="I8" s="151" t="s">
        <v>143</v>
      </c>
      <c r="J8" s="310"/>
      <c r="K8" s="311"/>
    </row>
    <row r="9" spans="2:9" ht="12.75">
      <c r="B9" s="145" t="s">
        <v>319</v>
      </c>
      <c r="C9" s="10"/>
      <c r="D9" s="10"/>
      <c r="E9" s="10"/>
      <c r="F9" s="22" t="s">
        <v>319</v>
      </c>
      <c r="G9" s="1"/>
      <c r="H9" s="1"/>
      <c r="I9" s="148"/>
    </row>
    <row r="10" spans="2:9" ht="12.75">
      <c r="B10" s="120" t="s">
        <v>315</v>
      </c>
      <c r="C10" s="8">
        <v>10895</v>
      </c>
      <c r="D10" s="137"/>
      <c r="E10" s="137"/>
      <c r="F10" s="304" t="s">
        <v>31</v>
      </c>
      <c r="G10" s="300">
        <v>614206</v>
      </c>
      <c r="H10" s="300"/>
      <c r="I10" s="307"/>
    </row>
    <row r="11" spans="2:9" ht="12.75">
      <c r="B11" s="97" t="s">
        <v>316</v>
      </c>
      <c r="C11" s="8">
        <v>496230</v>
      </c>
      <c r="D11" s="138"/>
      <c r="E11" s="138"/>
      <c r="F11" s="305"/>
      <c r="G11" s="300"/>
      <c r="H11" s="300"/>
      <c r="I11" s="308"/>
    </row>
    <row r="12" spans="2:9" ht="12.75">
      <c r="B12" s="97" t="s">
        <v>317</v>
      </c>
      <c r="C12" s="8">
        <v>107081</v>
      </c>
      <c r="D12" s="139"/>
      <c r="E12" s="139"/>
      <c r="F12" s="306"/>
      <c r="G12" s="300"/>
      <c r="H12" s="300"/>
      <c r="I12" s="308"/>
    </row>
    <row r="13" spans="2:9" ht="12.75">
      <c r="B13" s="120" t="s">
        <v>318</v>
      </c>
      <c r="C13" s="8">
        <v>165836</v>
      </c>
      <c r="D13" s="8"/>
      <c r="E13" s="8"/>
      <c r="F13" s="2" t="s">
        <v>321</v>
      </c>
      <c r="G13" s="2">
        <v>165836</v>
      </c>
      <c r="H13" s="2"/>
      <c r="I13" s="100"/>
    </row>
    <row r="14" spans="2:9" ht="13.5" thickBot="1">
      <c r="B14" s="121" t="s">
        <v>320</v>
      </c>
      <c r="C14" s="122">
        <f>SUM(C10:C13)</f>
        <v>780042</v>
      </c>
      <c r="D14" s="141"/>
      <c r="E14" s="141"/>
      <c r="F14" s="121" t="s">
        <v>320</v>
      </c>
      <c r="G14" s="149">
        <f>SUM(G10:G13)</f>
        <v>780042</v>
      </c>
      <c r="H14" s="149"/>
      <c r="I14" s="93"/>
    </row>
  </sheetData>
  <sheetProtection/>
  <mergeCells count="8">
    <mergeCell ref="G10:G12"/>
    <mergeCell ref="H10:H12"/>
    <mergeCell ref="G7:I7"/>
    <mergeCell ref="B3:J3"/>
    <mergeCell ref="F10:F12"/>
    <mergeCell ref="I10:I12"/>
    <mergeCell ref="C7:E7"/>
    <mergeCell ref="J8:K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&amp;C10. melléklet az 1/2013. (II.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E14" sqref="E14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.75">
      <c r="A1" s="26" t="s">
        <v>397</v>
      </c>
      <c r="B1" s="26"/>
      <c r="C1" s="26"/>
      <c r="D1" s="26"/>
    </row>
    <row r="3" ht="12.75">
      <c r="D3" s="4" t="s">
        <v>398</v>
      </c>
    </row>
    <row r="4" spans="1:4" ht="18" customHeight="1">
      <c r="A4" s="158" t="s">
        <v>2</v>
      </c>
      <c r="B4" s="158" t="s">
        <v>399</v>
      </c>
      <c r="C4" s="158" t="s">
        <v>400</v>
      </c>
      <c r="D4" s="158" t="s">
        <v>401</v>
      </c>
    </row>
    <row r="5" spans="1:4" ht="18" customHeight="1">
      <c r="A5" s="157" t="s">
        <v>402</v>
      </c>
      <c r="B5" s="161">
        <v>560</v>
      </c>
      <c r="C5" s="161">
        <v>3500</v>
      </c>
      <c r="D5" s="161">
        <v>1960000</v>
      </c>
    </row>
    <row r="6" spans="1:4" ht="18" customHeight="1">
      <c r="A6" s="157" t="s">
        <v>403</v>
      </c>
      <c r="B6" s="161">
        <v>36</v>
      </c>
      <c r="C6" s="161">
        <v>7000</v>
      </c>
      <c r="D6" s="161">
        <v>252000</v>
      </c>
    </row>
    <row r="7" spans="1:4" ht="18" customHeight="1">
      <c r="A7" s="157" t="s">
        <v>505</v>
      </c>
      <c r="B7" s="161">
        <v>10</v>
      </c>
      <c r="C7" s="161"/>
      <c r="D7" s="161">
        <v>129000</v>
      </c>
    </row>
    <row r="8" spans="1:4" ht="25.5">
      <c r="A8" s="166" t="s">
        <v>404</v>
      </c>
      <c r="B8" s="161"/>
      <c r="C8" s="161"/>
      <c r="D8" s="161">
        <v>127463</v>
      </c>
    </row>
    <row r="9" spans="1:4" ht="18" customHeight="1">
      <c r="A9" s="157" t="s">
        <v>405</v>
      </c>
      <c r="B9" s="161"/>
      <c r="C9" s="161"/>
      <c r="D9" s="161"/>
    </row>
    <row r="10" spans="1:4" ht="18" customHeight="1">
      <c r="A10" s="167" t="s">
        <v>406</v>
      </c>
      <c r="B10" s="161">
        <v>1</v>
      </c>
      <c r="C10" s="161"/>
      <c r="D10" s="161">
        <v>42183</v>
      </c>
    </row>
    <row r="11" spans="1:4" ht="18" customHeight="1">
      <c r="A11" s="167" t="s">
        <v>407</v>
      </c>
      <c r="B11" s="161">
        <v>21</v>
      </c>
      <c r="C11" s="161"/>
      <c r="D11" s="161">
        <v>773488</v>
      </c>
    </row>
    <row r="12" spans="1:4" ht="18" customHeight="1">
      <c r="A12" s="167" t="s">
        <v>408</v>
      </c>
      <c r="B12" s="161">
        <v>5</v>
      </c>
      <c r="C12" s="161"/>
      <c r="D12" s="161">
        <v>1641655</v>
      </c>
    </row>
    <row r="13" spans="1:4" ht="18" customHeight="1">
      <c r="A13" s="167" t="s">
        <v>506</v>
      </c>
      <c r="B13" s="161"/>
      <c r="C13" s="161"/>
      <c r="D13" s="161">
        <v>120000</v>
      </c>
    </row>
    <row r="14" spans="1:4" ht="18" customHeight="1">
      <c r="A14" s="168" t="s">
        <v>409</v>
      </c>
      <c r="B14" s="161"/>
      <c r="C14" s="161"/>
      <c r="D14" s="161"/>
    </row>
    <row r="15" spans="1:4" ht="18" customHeight="1">
      <c r="A15" s="167" t="s">
        <v>410</v>
      </c>
      <c r="B15" s="161"/>
      <c r="C15" s="161"/>
      <c r="D15" s="161">
        <v>273000</v>
      </c>
    </row>
    <row r="16" spans="1:4" ht="18" customHeight="1">
      <c r="A16" s="168" t="s">
        <v>411</v>
      </c>
      <c r="B16" s="161"/>
      <c r="C16" s="161"/>
      <c r="D16" s="161">
        <v>50000</v>
      </c>
    </row>
    <row r="17" spans="1:4" ht="18" customHeight="1">
      <c r="A17" s="168" t="s">
        <v>412</v>
      </c>
      <c r="B17" s="161"/>
      <c r="C17" s="161"/>
      <c r="D17" s="161">
        <v>119000</v>
      </c>
    </row>
    <row r="18" spans="1:4" ht="18" customHeight="1">
      <c r="A18" s="168" t="s">
        <v>156</v>
      </c>
      <c r="B18" s="161"/>
      <c r="C18" s="161"/>
      <c r="D18" s="161">
        <v>35000</v>
      </c>
    </row>
    <row r="19" spans="1:4" ht="18" customHeight="1">
      <c r="A19" s="168" t="s">
        <v>158</v>
      </c>
      <c r="B19" s="161"/>
      <c r="C19" s="161"/>
      <c r="D19" s="161">
        <v>95000</v>
      </c>
    </row>
    <row r="20" spans="1:4" ht="18" customHeight="1">
      <c r="A20" s="168" t="s">
        <v>413</v>
      </c>
      <c r="B20" s="161"/>
      <c r="C20" s="161"/>
      <c r="D20" s="161">
        <v>168000</v>
      </c>
    </row>
    <row r="21" spans="1:4" ht="18" customHeight="1">
      <c r="A21" s="169" t="s">
        <v>151</v>
      </c>
      <c r="B21" s="164"/>
      <c r="C21" s="164"/>
      <c r="D21" s="164">
        <f>SUM(D5:D20)</f>
        <v>5785789</v>
      </c>
    </row>
    <row r="22" spans="1:4" ht="12.75">
      <c r="A22" s="40"/>
      <c r="B22" s="3"/>
      <c r="C22" s="3"/>
      <c r="D22" s="3"/>
    </row>
    <row r="23" spans="1:4" ht="12.75">
      <c r="A23" s="40"/>
      <c r="B23" s="3"/>
      <c r="C23" s="3"/>
      <c r="D23" s="3"/>
    </row>
    <row r="24" spans="1:4" ht="12.75">
      <c r="A24" s="40"/>
      <c r="B24" s="3"/>
      <c r="C24" s="3"/>
      <c r="D24" s="3"/>
    </row>
    <row r="25" spans="1:4" ht="12.75">
      <c r="A25" s="40"/>
      <c r="B25" s="3"/>
      <c r="C25" s="3"/>
      <c r="D25" s="3"/>
    </row>
    <row r="26" spans="1:4" ht="12.75">
      <c r="A26" s="40"/>
      <c r="B26" s="3"/>
      <c r="C26" s="3"/>
      <c r="D26" s="3"/>
    </row>
    <row r="27" spans="1:4" ht="12.75">
      <c r="A27" s="40"/>
      <c r="B27" s="3"/>
      <c r="C27" s="3"/>
      <c r="D27" s="3"/>
    </row>
    <row r="28" spans="1:4" ht="12.75">
      <c r="A28" s="40"/>
      <c r="B28" s="3"/>
      <c r="C28" s="3"/>
      <c r="D28" s="3"/>
    </row>
    <row r="29" spans="1:4" ht="12.75">
      <c r="A29" s="40"/>
      <c r="B29" s="3"/>
      <c r="C29" s="3"/>
      <c r="D29" s="3"/>
    </row>
    <row r="30" spans="1:4" ht="12.75">
      <c r="A30" s="40"/>
      <c r="B30" s="3"/>
      <c r="C30" s="3"/>
      <c r="D30" s="3"/>
    </row>
    <row r="31" spans="1:4" ht="12.75">
      <c r="A31" s="40"/>
      <c r="B31" s="3"/>
      <c r="C31" s="3"/>
      <c r="D31" s="3"/>
    </row>
    <row r="32" spans="1:4" ht="12.75">
      <c r="A32" s="40"/>
      <c r="B32" s="3"/>
      <c r="C32" s="3"/>
      <c r="D32" s="3"/>
    </row>
    <row r="33" spans="1:4" ht="12.75">
      <c r="A33" s="40"/>
      <c r="B33" s="3"/>
      <c r="C33" s="3"/>
      <c r="D33" s="3"/>
    </row>
    <row r="34" spans="1:4" ht="12.75">
      <c r="A34" s="40"/>
      <c r="B34" s="3"/>
      <c r="C34" s="3"/>
      <c r="D34" s="3"/>
    </row>
    <row r="35" spans="1:4" ht="12.75">
      <c r="A35" s="40"/>
      <c r="B35" s="3"/>
      <c r="C35" s="3"/>
      <c r="D35" s="3"/>
    </row>
    <row r="36" spans="1:4" ht="12.75">
      <c r="A36" s="40"/>
      <c r="B36" s="3"/>
      <c r="C36" s="3"/>
      <c r="D36" s="3"/>
    </row>
    <row r="37" spans="1:4" ht="12.75">
      <c r="A37" s="40"/>
      <c r="B37" s="3"/>
      <c r="C37" s="3"/>
      <c r="D37" s="3"/>
    </row>
    <row r="38" spans="1:4" ht="12.75">
      <c r="A38" s="40"/>
      <c r="B38" s="3"/>
      <c r="C38" s="3"/>
      <c r="D38" s="3"/>
    </row>
    <row r="39" spans="1:4" ht="12.75">
      <c r="A39" s="40"/>
      <c r="B39" s="3"/>
      <c r="C39" s="3"/>
      <c r="D39" s="3"/>
    </row>
    <row r="40" spans="1:4" ht="12.75">
      <c r="A40" s="40"/>
      <c r="B40" s="3"/>
      <c r="C40" s="3"/>
      <c r="D40" s="3"/>
    </row>
    <row r="41" spans="1:4" ht="12.75">
      <c r="A41" s="40"/>
      <c r="B41" s="3"/>
      <c r="C41" s="3"/>
      <c r="D41" s="3"/>
    </row>
    <row r="42" spans="1:4" ht="12.75">
      <c r="A42" s="40"/>
      <c r="B42" s="3"/>
      <c r="C42" s="3"/>
      <c r="D42" s="3"/>
    </row>
    <row r="43" spans="1:4" ht="12.75">
      <c r="A43" s="40"/>
      <c r="B43" s="3"/>
      <c r="C43" s="3"/>
      <c r="D43" s="3"/>
    </row>
    <row r="44" spans="1:4" ht="12.75">
      <c r="A44" s="40"/>
      <c r="B44" s="3"/>
      <c r="C44" s="3"/>
      <c r="D44" s="3"/>
    </row>
    <row r="45" spans="1:4" ht="12.75">
      <c r="A45" s="40"/>
      <c r="B45" s="3"/>
      <c r="C45" s="3"/>
      <c r="D45" s="3"/>
    </row>
    <row r="46" spans="1:4" ht="12.75">
      <c r="A46" s="40"/>
      <c r="B46" s="3"/>
      <c r="C46" s="3"/>
      <c r="D46" s="3"/>
    </row>
    <row r="47" spans="1:4" ht="12.75">
      <c r="A47" s="40"/>
      <c r="B47" s="3"/>
      <c r="C47" s="3"/>
      <c r="D47" s="3"/>
    </row>
    <row r="48" spans="1:4" ht="12.75">
      <c r="A48" s="40"/>
      <c r="B48" s="3"/>
      <c r="C48" s="3"/>
      <c r="D48" s="3"/>
    </row>
    <row r="49" spans="1:4" ht="12.75">
      <c r="A49" s="40"/>
      <c r="B49" s="3"/>
      <c r="C49" s="3"/>
      <c r="D49" s="3"/>
    </row>
    <row r="50" spans="1:4" ht="12.75">
      <c r="A50" s="40"/>
      <c r="B50" s="3"/>
      <c r="C50" s="3"/>
      <c r="D50" s="3"/>
    </row>
    <row r="51" spans="1:4" ht="12.75">
      <c r="A51" s="40"/>
      <c r="B51" s="3"/>
      <c r="C51" s="3"/>
      <c r="D51" s="3"/>
    </row>
    <row r="52" spans="1:4" ht="12.75">
      <c r="A52" s="40"/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&amp;C11. melléklet a 1/2013. (II.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Q1">
      <selection activeCell="S23" sqref="S23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7.8515625" style="0" customWidth="1"/>
    <col min="19" max="19" width="8.140625" style="0" customWidth="1"/>
    <col min="20" max="20" width="6.28125" style="0" customWidth="1"/>
    <col min="21" max="21" width="7.7109375" style="0" customWidth="1"/>
    <col min="22" max="22" width="8.00390625" style="0" customWidth="1"/>
    <col min="23" max="24" width="7.140625" style="0" customWidth="1"/>
    <col min="25" max="25" width="6.8515625" style="0" customWidth="1"/>
    <col min="26" max="26" width="12.00390625" style="0" customWidth="1"/>
    <col min="27" max="27" width="14.421875" style="0" customWidth="1"/>
    <col min="28" max="28" width="36.8515625" style="0" customWidth="1"/>
    <col min="29" max="30" width="16.7109375" style="0" customWidth="1"/>
  </cols>
  <sheetData>
    <row r="1" spans="1:27" ht="12.75">
      <c r="A1" s="230" t="s">
        <v>383</v>
      </c>
      <c r="B1" s="231"/>
      <c r="C1" s="231"/>
      <c r="D1" s="231"/>
      <c r="E1" s="231"/>
      <c r="F1" s="231"/>
      <c r="G1" s="231"/>
      <c r="H1" s="231"/>
      <c r="I1" s="231"/>
      <c r="J1" s="231"/>
      <c r="K1" s="232"/>
      <c r="L1" s="232"/>
      <c r="Q1" s="230" t="s">
        <v>380</v>
      </c>
      <c r="R1" s="230"/>
      <c r="S1" s="230"/>
      <c r="T1" s="230"/>
      <c r="U1" s="230"/>
      <c r="V1" s="230"/>
      <c r="W1" s="230"/>
      <c r="X1" s="230"/>
      <c r="Y1" s="230"/>
      <c r="Z1" s="230"/>
      <c r="AA1" s="230"/>
    </row>
    <row r="2" spans="1:30" ht="12.75">
      <c r="A2" s="38" t="s">
        <v>284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13"/>
      <c r="N2" s="36"/>
      <c r="O2" s="36"/>
      <c r="P2" s="36"/>
      <c r="Q2" s="230" t="s">
        <v>284</v>
      </c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114"/>
      <c r="AC2" s="115"/>
      <c r="AD2" s="115"/>
    </row>
    <row r="3" spans="1:30" ht="8.25" customHeight="1">
      <c r="A3" s="38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AB3" s="54"/>
      <c r="AC3" s="54"/>
      <c r="AD3" s="54"/>
    </row>
    <row r="4" spans="1:30" ht="12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" t="s">
        <v>165</v>
      </c>
      <c r="AA4" s="4" t="s">
        <v>165</v>
      </c>
      <c r="AB4" s="54"/>
      <c r="AC4" s="54"/>
      <c r="AD4" s="106"/>
    </row>
    <row r="5" spans="1:30" ht="41.25" customHeight="1">
      <c r="A5" s="221" t="s">
        <v>213</v>
      </c>
      <c r="B5" s="237" t="s">
        <v>285</v>
      </c>
      <c r="C5" s="238"/>
      <c r="D5" s="237" t="s">
        <v>286</v>
      </c>
      <c r="E5" s="238"/>
      <c r="F5" s="239" t="s">
        <v>287</v>
      </c>
      <c r="G5" s="239"/>
      <c r="H5" s="239" t="s">
        <v>232</v>
      </c>
      <c r="I5" s="239"/>
      <c r="J5" s="240" t="s">
        <v>233</v>
      </c>
      <c r="K5" s="220"/>
      <c r="L5" s="235" t="s">
        <v>234</v>
      </c>
      <c r="M5" s="236"/>
      <c r="N5" s="228"/>
      <c r="O5" s="229"/>
      <c r="Q5" s="221" t="s">
        <v>213</v>
      </c>
      <c r="R5" s="237" t="s">
        <v>235</v>
      </c>
      <c r="S5" s="238"/>
      <c r="T5" s="240" t="s">
        <v>274</v>
      </c>
      <c r="U5" s="220"/>
      <c r="V5" s="240" t="s">
        <v>275</v>
      </c>
      <c r="W5" s="223"/>
      <c r="X5" s="240" t="s">
        <v>384</v>
      </c>
      <c r="Y5" s="220"/>
      <c r="Z5" s="233" t="s">
        <v>282</v>
      </c>
      <c r="AA5" s="234"/>
      <c r="AB5" s="113"/>
      <c r="AC5" s="76"/>
      <c r="AD5" s="76"/>
    </row>
    <row r="6" spans="1:30" ht="25.5" customHeight="1">
      <c r="A6" s="222"/>
      <c r="B6" s="2" t="s">
        <v>0</v>
      </c>
      <c r="C6" s="2" t="s">
        <v>143</v>
      </c>
      <c r="D6" s="2" t="s">
        <v>0</v>
      </c>
      <c r="E6" s="2" t="s">
        <v>143</v>
      </c>
      <c r="F6" s="2" t="s">
        <v>0</v>
      </c>
      <c r="G6" s="2" t="s">
        <v>143</v>
      </c>
      <c r="H6" s="2" t="s">
        <v>0</v>
      </c>
      <c r="I6" s="2" t="s">
        <v>143</v>
      </c>
      <c r="J6" s="2" t="s">
        <v>0</v>
      </c>
      <c r="K6" s="11" t="s">
        <v>143</v>
      </c>
      <c r="L6" s="78" t="s">
        <v>0</v>
      </c>
      <c r="M6" s="75"/>
      <c r="N6" s="2" t="s">
        <v>0</v>
      </c>
      <c r="O6" s="2" t="s">
        <v>143</v>
      </c>
      <c r="Q6" s="222"/>
      <c r="R6" s="2" t="s">
        <v>0</v>
      </c>
      <c r="S6" s="2" t="s">
        <v>143</v>
      </c>
      <c r="T6" s="2" t="s">
        <v>0</v>
      </c>
      <c r="U6" s="2" t="s">
        <v>143</v>
      </c>
      <c r="V6" s="2" t="s">
        <v>0</v>
      </c>
      <c r="W6" s="2" t="s">
        <v>143</v>
      </c>
      <c r="X6" s="2" t="s">
        <v>0</v>
      </c>
      <c r="Y6" s="2" t="s">
        <v>336</v>
      </c>
      <c r="Z6" s="88" t="s">
        <v>0</v>
      </c>
      <c r="AA6" s="89" t="s">
        <v>307</v>
      </c>
      <c r="AB6" s="113"/>
      <c r="AC6" s="107"/>
      <c r="AD6" s="107"/>
    </row>
    <row r="7" spans="1:30" ht="24.75" customHeight="1">
      <c r="A7" s="51" t="s">
        <v>219</v>
      </c>
      <c r="B7" s="8"/>
      <c r="C7" s="8"/>
      <c r="D7" s="8"/>
      <c r="E7" s="8"/>
      <c r="F7" s="8">
        <v>1710</v>
      </c>
      <c r="G7" s="8"/>
      <c r="H7" s="8"/>
      <c r="I7" s="8"/>
      <c r="J7" s="8"/>
      <c r="K7" s="8"/>
      <c r="L7" s="8"/>
      <c r="M7" s="51" t="s">
        <v>219</v>
      </c>
      <c r="N7" s="8"/>
      <c r="O7" s="8"/>
      <c r="Q7" s="51" t="s">
        <v>219</v>
      </c>
      <c r="R7" s="8"/>
      <c r="S7" s="8"/>
      <c r="T7" s="8"/>
      <c r="U7" s="8"/>
      <c r="V7" s="8"/>
      <c r="W7" s="8"/>
      <c r="X7" s="8"/>
      <c r="Y7" s="8"/>
      <c r="Z7" s="90">
        <f>SUM(B7+D7+F7+H7+J7+L7+R7+T7+V7+X7)</f>
        <v>1710</v>
      </c>
      <c r="AA7" s="91"/>
      <c r="AB7" s="108"/>
      <c r="AC7" s="109"/>
      <c r="AD7" s="109"/>
    </row>
    <row r="8" spans="1:30" ht="22.5" customHeight="1">
      <c r="A8" s="51" t="s">
        <v>220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51" t="s">
        <v>220</v>
      </c>
      <c r="N8" s="8"/>
      <c r="O8" s="8"/>
      <c r="Q8" s="51" t="s">
        <v>220</v>
      </c>
      <c r="R8" s="8"/>
      <c r="S8" s="8"/>
      <c r="T8" s="8"/>
      <c r="U8" s="8"/>
      <c r="V8" s="8"/>
      <c r="W8" s="8"/>
      <c r="X8" s="8"/>
      <c r="Y8" s="8"/>
      <c r="Z8" s="90">
        <f>SUM(B8+D8+F8+H8+J8+L8+R8+T8+V8+X8)</f>
        <v>0</v>
      </c>
      <c r="AA8" s="91"/>
      <c r="AB8" s="108"/>
      <c r="AC8" s="109"/>
      <c r="AD8" s="109"/>
    </row>
    <row r="9" spans="1:30" ht="22.5" customHeight="1">
      <c r="A9" s="51" t="s">
        <v>221</v>
      </c>
      <c r="B9" s="8">
        <v>149</v>
      </c>
      <c r="C9" s="8"/>
      <c r="D9" s="8">
        <v>1200</v>
      </c>
      <c r="E9" s="8"/>
      <c r="F9" s="8">
        <v>17299</v>
      </c>
      <c r="G9" s="8"/>
      <c r="H9" s="8"/>
      <c r="I9" s="8"/>
      <c r="J9" s="8"/>
      <c r="K9" s="8"/>
      <c r="L9" s="8"/>
      <c r="M9" s="51" t="s">
        <v>221</v>
      </c>
      <c r="N9" s="8"/>
      <c r="O9" s="8"/>
      <c r="Q9" s="51" t="s">
        <v>221</v>
      </c>
      <c r="R9" s="8"/>
      <c r="S9" s="8"/>
      <c r="T9" s="8"/>
      <c r="U9" s="8"/>
      <c r="V9" s="8"/>
      <c r="W9" s="8"/>
      <c r="X9" s="8"/>
      <c r="Y9" s="8"/>
      <c r="Z9" s="90">
        <f>SUM(B9+D9+F9+H9+J9+L9+R9+T9+V9+X9)</f>
        <v>18648</v>
      </c>
      <c r="AA9" s="91"/>
      <c r="AB9" s="108"/>
      <c r="AC9" s="109"/>
      <c r="AD9" s="109"/>
    </row>
    <row r="10" spans="1:30" ht="21.75" customHeight="1">
      <c r="A10" s="51" t="s">
        <v>222</v>
      </c>
      <c r="B10" s="8"/>
      <c r="C10" s="8"/>
      <c r="D10" s="8"/>
      <c r="E10" s="8"/>
      <c r="F10" s="8">
        <v>1554</v>
      </c>
      <c r="G10" s="8"/>
      <c r="H10" s="8"/>
      <c r="I10" s="8"/>
      <c r="J10" s="8"/>
      <c r="K10" s="8"/>
      <c r="L10" s="8">
        <v>214</v>
      </c>
      <c r="M10" s="51" t="s">
        <v>222</v>
      </c>
      <c r="N10" s="8"/>
      <c r="O10" s="8"/>
      <c r="Q10" s="51" t="s">
        <v>222</v>
      </c>
      <c r="R10" s="8"/>
      <c r="S10" s="8"/>
      <c r="T10" s="8">
        <v>869</v>
      </c>
      <c r="U10" s="8"/>
      <c r="V10" s="8"/>
      <c r="W10" s="8"/>
      <c r="X10" s="8"/>
      <c r="Y10" s="8"/>
      <c r="Z10" s="90">
        <f>SUM(B10+D10+F10+H10+J10+L10+R10+T10+V10+X10)</f>
        <v>2637</v>
      </c>
      <c r="AA10" s="91"/>
      <c r="AB10" s="108"/>
      <c r="AC10" s="109"/>
      <c r="AD10" s="109"/>
    </row>
    <row r="11" spans="1:30" ht="22.5" customHeight="1">
      <c r="A11" s="51" t="s">
        <v>223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51" t="s">
        <v>223</v>
      </c>
      <c r="N11" s="8"/>
      <c r="O11" s="8"/>
      <c r="Q11" s="51" t="s">
        <v>223</v>
      </c>
      <c r="R11" s="8">
        <v>38749</v>
      </c>
      <c r="S11" s="8"/>
      <c r="T11" s="8"/>
      <c r="U11" s="8"/>
      <c r="V11" s="8"/>
      <c r="W11" s="8"/>
      <c r="X11" s="8"/>
      <c r="Y11" s="8"/>
      <c r="Z11" s="90">
        <f>SUM(R11)</f>
        <v>38749</v>
      </c>
      <c r="AA11" s="91"/>
      <c r="AB11" s="108"/>
      <c r="AC11" s="109"/>
      <c r="AD11" s="109"/>
    </row>
    <row r="12" spans="1:30" ht="22.5" customHeight="1">
      <c r="A12" s="51" t="s">
        <v>224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51" t="s">
        <v>224</v>
      </c>
      <c r="N12" s="8"/>
      <c r="O12" s="8"/>
      <c r="Q12" s="51" t="s">
        <v>224</v>
      </c>
      <c r="R12" s="8">
        <v>5200</v>
      </c>
      <c r="S12" s="8"/>
      <c r="T12" s="8"/>
      <c r="U12" s="8"/>
      <c r="V12" s="8"/>
      <c r="W12" s="8"/>
      <c r="X12" s="8"/>
      <c r="Y12" s="8"/>
      <c r="Z12" s="90">
        <f>SUM(R12)</f>
        <v>5200</v>
      </c>
      <c r="AA12" s="91"/>
      <c r="AB12" s="108"/>
      <c r="AC12" s="109"/>
      <c r="AD12" s="109"/>
    </row>
    <row r="13" spans="1:30" ht="24.75" customHeight="1">
      <c r="A13" s="51" t="s">
        <v>225</v>
      </c>
      <c r="B13" s="8">
        <v>550</v>
      </c>
      <c r="C13" s="8"/>
      <c r="D13" s="8">
        <v>4450</v>
      </c>
      <c r="E13" s="8"/>
      <c r="F13" s="8"/>
      <c r="G13" s="8"/>
      <c r="H13" s="8"/>
      <c r="I13" s="8"/>
      <c r="J13" s="8"/>
      <c r="K13" s="8"/>
      <c r="L13" s="8"/>
      <c r="M13" s="51" t="s">
        <v>225</v>
      </c>
      <c r="N13" s="8"/>
      <c r="O13" s="8"/>
      <c r="Q13" s="51" t="s">
        <v>225</v>
      </c>
      <c r="R13" s="8">
        <v>2000</v>
      </c>
      <c r="S13" s="8"/>
      <c r="T13" s="8"/>
      <c r="U13" s="8"/>
      <c r="V13" s="8"/>
      <c r="W13" s="8"/>
      <c r="X13" s="8"/>
      <c r="Y13" s="8"/>
      <c r="Z13" s="90">
        <f>SUM(R13+B13+D13)</f>
        <v>7000</v>
      </c>
      <c r="AA13" s="91"/>
      <c r="AB13" s="108"/>
      <c r="AC13" s="109"/>
      <c r="AD13" s="109"/>
    </row>
    <row r="14" spans="1:30" ht="24.75" customHeight="1">
      <c r="A14" s="52" t="s">
        <v>226</v>
      </c>
      <c r="B14" s="7">
        <f>SUM(B7:B13)</f>
        <v>699</v>
      </c>
      <c r="C14" s="7">
        <f aca="true" t="shared" si="0" ref="C14:L14">SUM(C7:C13)</f>
        <v>0</v>
      </c>
      <c r="D14" s="7">
        <f t="shared" si="0"/>
        <v>5650</v>
      </c>
      <c r="E14" s="7">
        <f t="shared" si="0"/>
        <v>0</v>
      </c>
      <c r="F14" s="7">
        <f t="shared" si="0"/>
        <v>20563</v>
      </c>
      <c r="G14" s="7">
        <f t="shared" si="0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214</v>
      </c>
      <c r="M14" s="52" t="s">
        <v>226</v>
      </c>
      <c r="N14" s="7">
        <f>SUM(N7:N13)</f>
        <v>0</v>
      </c>
      <c r="O14" s="7">
        <f>SUM(O7:O13)</f>
        <v>0</v>
      </c>
      <c r="Q14" s="52" t="s">
        <v>226</v>
      </c>
      <c r="R14" s="7">
        <f aca="true" t="shared" si="1" ref="R14:W14">SUM(R7:R13)</f>
        <v>45949</v>
      </c>
      <c r="S14" s="7">
        <f>SUM(S7:S13)</f>
        <v>0</v>
      </c>
      <c r="T14" s="7">
        <f t="shared" si="1"/>
        <v>869</v>
      </c>
      <c r="U14" s="7">
        <f t="shared" si="1"/>
        <v>0</v>
      </c>
      <c r="V14" s="7">
        <f t="shared" si="1"/>
        <v>0</v>
      </c>
      <c r="W14" s="7">
        <f t="shared" si="1"/>
        <v>0</v>
      </c>
      <c r="X14" s="7">
        <f>SUM(X7:X13)</f>
        <v>0</v>
      </c>
      <c r="Y14" s="7">
        <f>SUM(Y7:Y13)</f>
        <v>0</v>
      </c>
      <c r="Z14" s="90">
        <f>SUM(B14+D14+F14+H14+J14+L14+R14+T14+V14+X14)</f>
        <v>73944</v>
      </c>
      <c r="AA14" s="91"/>
      <c r="AB14" s="110"/>
      <c r="AC14" s="109"/>
      <c r="AD14" s="109"/>
    </row>
    <row r="15" spans="1:30" ht="24.75" customHeight="1">
      <c r="A15" s="51" t="s">
        <v>227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1" t="s">
        <v>227</v>
      </c>
      <c r="N15" s="8"/>
      <c r="O15" s="8"/>
      <c r="Q15" s="51" t="s">
        <v>227</v>
      </c>
      <c r="R15" s="8">
        <v>217495</v>
      </c>
      <c r="S15" s="8"/>
      <c r="T15" s="8"/>
      <c r="U15" s="8"/>
      <c r="V15" s="8"/>
      <c r="W15" s="8"/>
      <c r="X15" s="8"/>
      <c r="Y15" s="8"/>
      <c r="Z15" s="90">
        <f>SUM(R15)</f>
        <v>217495</v>
      </c>
      <c r="AA15" s="91"/>
      <c r="AB15" s="108"/>
      <c r="AC15" s="109"/>
      <c r="AD15" s="109"/>
    </row>
    <row r="16" spans="1:30" ht="24.75" customHeight="1">
      <c r="A16" s="51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51" t="s">
        <v>24</v>
      </c>
      <c r="N16" s="8"/>
      <c r="O16" s="8"/>
      <c r="Q16" s="51" t="s">
        <v>24</v>
      </c>
      <c r="R16" s="8"/>
      <c r="S16" s="8"/>
      <c r="T16" s="8"/>
      <c r="U16" s="8"/>
      <c r="V16" s="8"/>
      <c r="W16" s="8"/>
      <c r="X16" s="8"/>
      <c r="Y16" s="8"/>
      <c r="Z16" s="90">
        <f>SUM(F16)</f>
        <v>0</v>
      </c>
      <c r="AA16" s="91"/>
      <c r="AB16" s="108"/>
      <c r="AC16" s="109"/>
      <c r="AD16" s="109"/>
    </row>
    <row r="17" spans="1:30" ht="24.75" customHeight="1">
      <c r="A17" s="51" t="s">
        <v>25</v>
      </c>
      <c r="B17" s="8"/>
      <c r="C17" s="8"/>
      <c r="D17" s="8"/>
      <c r="E17" s="8"/>
      <c r="F17" s="8">
        <v>440</v>
      </c>
      <c r="G17" s="8"/>
      <c r="H17" s="8">
        <v>587</v>
      </c>
      <c r="I17" s="8"/>
      <c r="J17" s="8">
        <v>200</v>
      </c>
      <c r="K17" s="8"/>
      <c r="L17" s="8"/>
      <c r="M17" s="51" t="s">
        <v>25</v>
      </c>
      <c r="N17" s="8"/>
      <c r="O17" s="8"/>
      <c r="Q17" s="51" t="s">
        <v>25</v>
      </c>
      <c r="R17" s="8"/>
      <c r="S17" s="8"/>
      <c r="T17" s="8"/>
      <c r="U17" s="8"/>
      <c r="V17" s="8"/>
      <c r="W17" s="8"/>
      <c r="X17" s="8"/>
      <c r="Y17" s="8"/>
      <c r="Z17" s="90">
        <f>SUM(F17+H17+J17)</f>
        <v>1227</v>
      </c>
      <c r="AA17" s="91"/>
      <c r="AB17" s="108"/>
      <c r="AC17" s="109"/>
      <c r="AD17" s="109"/>
    </row>
    <row r="18" spans="1:30" ht="24.75" customHeight="1">
      <c r="A18" s="53" t="s">
        <v>238</v>
      </c>
      <c r="B18" s="8"/>
      <c r="C18" s="8"/>
      <c r="D18" s="8"/>
      <c r="E18" s="8"/>
      <c r="F18" s="8">
        <v>780042</v>
      </c>
      <c r="G18" s="8"/>
      <c r="H18" s="8"/>
      <c r="I18" s="8"/>
      <c r="J18" s="8"/>
      <c r="K18" s="8"/>
      <c r="L18" s="8"/>
      <c r="M18" s="51" t="s">
        <v>26</v>
      </c>
      <c r="N18" s="8"/>
      <c r="O18" s="8"/>
      <c r="Q18" s="51" t="s">
        <v>238</v>
      </c>
      <c r="R18" s="8"/>
      <c r="S18" s="8"/>
      <c r="T18" s="8"/>
      <c r="U18" s="8"/>
      <c r="V18" s="8"/>
      <c r="W18" s="8"/>
      <c r="X18" s="8"/>
      <c r="Y18" s="8"/>
      <c r="Z18" s="90">
        <f>SUM(F18)</f>
        <v>780042</v>
      </c>
      <c r="AA18" s="91"/>
      <c r="AB18" s="111"/>
      <c r="AC18" s="109"/>
      <c r="AD18" s="109"/>
    </row>
    <row r="19" spans="1:30" ht="22.5">
      <c r="A19" s="51" t="s">
        <v>237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51"/>
      <c r="N19" s="8"/>
      <c r="O19" s="8"/>
      <c r="Q19" s="51" t="s">
        <v>306</v>
      </c>
      <c r="R19" s="8"/>
      <c r="S19" s="8"/>
      <c r="T19" s="8"/>
      <c r="U19" s="8"/>
      <c r="V19" s="8"/>
      <c r="W19" s="8"/>
      <c r="X19" s="8"/>
      <c r="Y19" s="8"/>
      <c r="Z19" s="90"/>
      <c r="AA19" s="91"/>
      <c r="AB19" s="108"/>
      <c r="AC19" s="109"/>
      <c r="AD19" s="109"/>
    </row>
    <row r="20" spans="1:30" ht="12.75">
      <c r="A20" s="51" t="s">
        <v>508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51"/>
      <c r="N20" s="8"/>
      <c r="O20" s="8"/>
      <c r="Q20" s="51" t="s">
        <v>508</v>
      </c>
      <c r="R20" s="8">
        <v>26000</v>
      </c>
      <c r="S20" s="8"/>
      <c r="T20" s="8"/>
      <c r="U20" s="8"/>
      <c r="V20" s="8"/>
      <c r="W20" s="8"/>
      <c r="X20" s="8"/>
      <c r="Y20" s="8"/>
      <c r="Z20" s="90"/>
      <c r="AA20" s="91"/>
      <c r="AB20" s="108"/>
      <c r="AC20" s="109"/>
      <c r="AD20" s="109"/>
    </row>
    <row r="21" spans="1:30" ht="23.25" thickBot="1">
      <c r="A21" s="52" t="s">
        <v>228</v>
      </c>
      <c r="B21" s="7">
        <f>SUM(B14:B20)</f>
        <v>699</v>
      </c>
      <c r="C21" s="7">
        <f aca="true" t="shared" si="2" ref="C21:O21">SUM(C14:C20)</f>
        <v>0</v>
      </c>
      <c r="D21" s="7">
        <f t="shared" si="2"/>
        <v>5650</v>
      </c>
      <c r="E21" s="7">
        <f t="shared" si="2"/>
        <v>0</v>
      </c>
      <c r="F21" s="7">
        <f>SUM(F14:F20)</f>
        <v>801045</v>
      </c>
      <c r="G21" s="7">
        <f t="shared" si="2"/>
        <v>0</v>
      </c>
      <c r="H21" s="7">
        <f t="shared" si="2"/>
        <v>587</v>
      </c>
      <c r="I21" s="7">
        <f t="shared" si="2"/>
        <v>0</v>
      </c>
      <c r="J21" s="7">
        <f t="shared" si="2"/>
        <v>200</v>
      </c>
      <c r="K21" s="7">
        <f t="shared" si="2"/>
        <v>0</v>
      </c>
      <c r="L21" s="7">
        <f t="shared" si="2"/>
        <v>214</v>
      </c>
      <c r="M21" s="7">
        <f t="shared" si="2"/>
        <v>0</v>
      </c>
      <c r="N21" s="7">
        <f t="shared" si="2"/>
        <v>0</v>
      </c>
      <c r="O21" s="7">
        <f t="shared" si="2"/>
        <v>0</v>
      </c>
      <c r="Q21" s="52" t="s">
        <v>228</v>
      </c>
      <c r="R21" s="7">
        <f aca="true" t="shared" si="3" ref="R21:W21">SUM(R14:R20)</f>
        <v>289444</v>
      </c>
      <c r="S21" s="7">
        <f t="shared" si="3"/>
        <v>0</v>
      </c>
      <c r="T21" s="7">
        <f t="shared" si="3"/>
        <v>869</v>
      </c>
      <c r="U21" s="7">
        <f t="shared" si="3"/>
        <v>0</v>
      </c>
      <c r="V21" s="7">
        <f t="shared" si="3"/>
        <v>0</v>
      </c>
      <c r="W21" s="7">
        <f t="shared" si="3"/>
        <v>0</v>
      </c>
      <c r="X21" s="7">
        <f>SUM(X14:X20)</f>
        <v>0</v>
      </c>
      <c r="Y21" s="7">
        <f>SUM(Y14:Y20)</f>
        <v>0</v>
      </c>
      <c r="Z21" s="92">
        <f>SUM(B21+D21+F21+H21+J21+L21+R21+T21+V21+X21)</f>
        <v>1098708</v>
      </c>
      <c r="AA21" s="93"/>
      <c r="AB21" s="110"/>
      <c r="AC21" s="109"/>
      <c r="AD21" s="109"/>
    </row>
    <row r="22" spans="28:30" ht="12.75">
      <c r="AB22" s="54"/>
      <c r="AC22" s="54"/>
      <c r="AD22" s="54"/>
    </row>
    <row r="23" spans="28:30" ht="12.75">
      <c r="AB23" s="54"/>
      <c r="AC23" s="54"/>
      <c r="AD23" s="54"/>
    </row>
    <row r="24" spans="28:30" ht="12.75">
      <c r="AB24" s="54"/>
      <c r="AC24" s="54"/>
      <c r="AD24" s="54"/>
    </row>
  </sheetData>
  <sheetProtection/>
  <mergeCells count="16">
    <mergeCell ref="A5:A6"/>
    <mergeCell ref="V5:W5"/>
    <mergeCell ref="T5:U5"/>
    <mergeCell ref="Q5:Q6"/>
    <mergeCell ref="R5:S5"/>
    <mergeCell ref="J5:K5"/>
    <mergeCell ref="A1:L1"/>
    <mergeCell ref="Z5:AA5"/>
    <mergeCell ref="L5:O5"/>
    <mergeCell ref="B5:C5"/>
    <mergeCell ref="D5:E5"/>
    <mergeCell ref="F5:G5"/>
    <mergeCell ref="H5:I5"/>
    <mergeCell ref="X5:Y5"/>
    <mergeCell ref="Q1:AA1"/>
    <mergeCell ref="Q2:AA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1/2013. (II. 21.)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2:E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7109375" style="0" customWidth="1"/>
    <col min="2" max="2" width="48.7109375" style="0" customWidth="1"/>
  </cols>
  <sheetData>
    <row r="1" ht="24.75" customHeight="1"/>
    <row r="2" spans="1:4" ht="31.5">
      <c r="A2" s="46" t="s">
        <v>503</v>
      </c>
      <c r="B2" s="33"/>
      <c r="C2" s="33"/>
      <c r="D2" s="33"/>
    </row>
    <row r="3" ht="18" customHeight="1"/>
    <row r="4" ht="18" customHeight="1"/>
    <row r="5" ht="18" customHeight="1">
      <c r="E5" t="s">
        <v>322</v>
      </c>
    </row>
    <row r="6" spans="1:5" ht="18" customHeight="1">
      <c r="A6" s="238" t="s">
        <v>185</v>
      </c>
      <c r="B6" s="238"/>
      <c r="C6" s="22" t="s">
        <v>194</v>
      </c>
      <c r="D6" s="22" t="s">
        <v>347</v>
      </c>
      <c r="E6" s="6" t="s">
        <v>143</v>
      </c>
    </row>
    <row r="7" spans="1:5" ht="18" customHeight="1">
      <c r="A7" s="2" t="s">
        <v>284</v>
      </c>
      <c r="B7" s="2"/>
      <c r="C7" s="2"/>
      <c r="D7" s="2"/>
      <c r="E7" s="2"/>
    </row>
    <row r="8" spans="1:5" ht="18" customHeight="1">
      <c r="A8" s="2"/>
      <c r="B8" s="2"/>
      <c r="C8" s="8"/>
      <c r="D8" s="8"/>
      <c r="E8" s="2"/>
    </row>
    <row r="9" spans="1:5" ht="60" customHeight="1">
      <c r="A9" s="2" t="s">
        <v>71</v>
      </c>
      <c r="B9" s="11" t="s">
        <v>187</v>
      </c>
      <c r="C9" s="8">
        <v>780042</v>
      </c>
      <c r="D9" s="8"/>
      <c r="E9" s="2"/>
    </row>
    <row r="10" spans="1:5" ht="18" customHeight="1">
      <c r="A10" s="6" t="s">
        <v>188</v>
      </c>
      <c r="B10" s="6"/>
      <c r="C10" s="7">
        <f>SUM(C8:C9)</f>
        <v>780042</v>
      </c>
      <c r="D10" s="7">
        <f>SUM(D9)</f>
        <v>0</v>
      </c>
      <c r="E10" s="6">
        <f>SUM(E8:E9)</f>
        <v>0</v>
      </c>
    </row>
  </sheetData>
  <sheetProtection/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&amp;C12. melléklet az 1/2013. (II. 21.) 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8" t="s">
        <v>386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8.25" customHeight="1">
      <c r="A2" s="45"/>
    </row>
    <row r="3" ht="12.75">
      <c r="K3" s="4" t="s">
        <v>196</v>
      </c>
    </row>
    <row r="4" spans="1:11" ht="12.75">
      <c r="A4" s="280" t="s">
        <v>189</v>
      </c>
      <c r="B4" s="238" t="s">
        <v>190</v>
      </c>
      <c r="C4" s="238"/>
      <c r="D4" s="238" t="s">
        <v>191</v>
      </c>
      <c r="E4" s="238"/>
      <c r="F4" s="238" t="s">
        <v>192</v>
      </c>
      <c r="G4" s="238"/>
      <c r="H4" s="238" t="s">
        <v>193</v>
      </c>
      <c r="I4" s="238"/>
      <c r="J4" s="238" t="s">
        <v>164</v>
      </c>
      <c r="K4" s="238"/>
    </row>
    <row r="5" spans="1:11" ht="12.75">
      <c r="A5" s="280"/>
      <c r="B5" s="22" t="s">
        <v>194</v>
      </c>
      <c r="C5" s="22" t="s">
        <v>195</v>
      </c>
      <c r="D5" s="22" t="s">
        <v>194</v>
      </c>
      <c r="E5" s="22" t="s">
        <v>195</v>
      </c>
      <c r="F5" s="22" t="s">
        <v>194</v>
      </c>
      <c r="G5" s="22" t="s">
        <v>195</v>
      </c>
      <c r="H5" s="22" t="s">
        <v>194</v>
      </c>
      <c r="I5" s="22" t="s">
        <v>195</v>
      </c>
      <c r="J5" s="22" t="s">
        <v>194</v>
      </c>
      <c r="K5" s="22" t="s">
        <v>195</v>
      </c>
    </row>
    <row r="6" spans="1:11" ht="12.75">
      <c r="A6" s="6" t="s">
        <v>197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20" t="s">
        <v>198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47" t="s">
        <v>199</v>
      </c>
      <c r="B8" s="8">
        <f>'2.1-2.5 melléklet'!BU19</f>
        <v>20</v>
      </c>
      <c r="C8" s="2"/>
      <c r="D8" s="2"/>
      <c r="E8" s="2"/>
      <c r="F8" s="2"/>
      <c r="G8" s="2"/>
      <c r="H8" s="2"/>
      <c r="I8" s="2"/>
      <c r="J8" s="2">
        <f>B8+D8+F8+H8</f>
        <v>20</v>
      </c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0" t="s">
        <v>200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47" t="s">
        <v>201</v>
      </c>
      <c r="B12" s="2">
        <v>3</v>
      </c>
      <c r="C12" s="2"/>
      <c r="D12" s="2"/>
      <c r="E12" s="2"/>
      <c r="F12" s="2"/>
      <c r="G12" s="2"/>
      <c r="H12" s="2"/>
      <c r="I12" s="2"/>
      <c r="J12" s="2">
        <f>B12+D12+F12+H12</f>
        <v>3</v>
      </c>
      <c r="K12" s="2"/>
    </row>
    <row r="13" spans="1:11" ht="12.75">
      <c r="A13" s="47" t="s">
        <v>202</v>
      </c>
      <c r="B13" s="2">
        <v>15</v>
      </c>
      <c r="C13" s="2"/>
      <c r="D13" s="2"/>
      <c r="E13" s="2"/>
      <c r="F13" s="2"/>
      <c r="G13" s="2"/>
      <c r="H13" s="2"/>
      <c r="I13" s="2"/>
      <c r="J13" s="2">
        <f>B13+D13+F13+H13</f>
        <v>15</v>
      </c>
      <c r="K13" s="2"/>
    </row>
    <row r="14" spans="1:11" ht="12.75">
      <c r="A14" s="47" t="s">
        <v>203</v>
      </c>
      <c r="B14" s="2">
        <v>3</v>
      </c>
      <c r="C14" s="2"/>
      <c r="D14" s="2"/>
      <c r="E14" s="2"/>
      <c r="F14" s="2"/>
      <c r="G14" s="2"/>
      <c r="H14" s="2"/>
      <c r="I14" s="2"/>
      <c r="J14" s="2">
        <f>B14+D14+F14+H14</f>
        <v>3</v>
      </c>
      <c r="K14" s="2"/>
    </row>
    <row r="15" spans="1:11" ht="12.75">
      <c r="A15" s="47" t="s">
        <v>204</v>
      </c>
      <c r="B15" s="2">
        <v>3</v>
      </c>
      <c r="C15" s="2"/>
      <c r="D15" s="2"/>
      <c r="E15" s="2"/>
      <c r="F15" s="2"/>
      <c r="G15" s="2"/>
      <c r="H15" s="2"/>
      <c r="I15" s="2"/>
      <c r="J15" s="2">
        <f>B15+D15+F15+H15</f>
        <v>3</v>
      </c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0" t="s">
        <v>205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47" t="s">
        <v>206</v>
      </c>
      <c r="B18" s="2">
        <v>2</v>
      </c>
      <c r="C18" s="2"/>
      <c r="D18" s="2"/>
      <c r="E18" s="2"/>
      <c r="F18" s="2"/>
      <c r="G18" s="2"/>
      <c r="H18" s="2"/>
      <c r="I18" s="2"/>
      <c r="J18" s="2">
        <f>B18+D18+F18+H18</f>
        <v>2</v>
      </c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0" t="s">
        <v>186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47" t="s">
        <v>207</v>
      </c>
      <c r="B22" s="2"/>
      <c r="C22" s="2"/>
      <c r="D22" s="2">
        <v>13</v>
      </c>
      <c r="E22" s="2"/>
      <c r="F22" s="2"/>
      <c r="G22" s="2"/>
      <c r="H22" s="2"/>
      <c r="I22" s="2"/>
      <c r="J22" s="2">
        <f>B22+D22+F22+H22</f>
        <v>13</v>
      </c>
      <c r="K22" s="2"/>
    </row>
    <row r="23" spans="1:11" ht="12.75">
      <c r="A23" s="47" t="s">
        <v>208</v>
      </c>
      <c r="B23" s="2">
        <v>3</v>
      </c>
      <c r="C23" s="2"/>
      <c r="D23" s="2"/>
      <c r="E23" s="2"/>
      <c r="F23" s="2"/>
      <c r="G23" s="2"/>
      <c r="H23" s="2"/>
      <c r="I23" s="2"/>
      <c r="J23" s="2">
        <f>B23+D23+F23+H23</f>
        <v>3</v>
      </c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6" t="s">
        <v>209</v>
      </c>
      <c r="B25" s="6">
        <f>SUM(B6:B23)</f>
        <v>49</v>
      </c>
      <c r="C25" s="6">
        <f aca="true" t="shared" si="0" ref="C25:K25">SUM(C6:C23)</f>
        <v>0</v>
      </c>
      <c r="D25" s="6">
        <f t="shared" si="0"/>
        <v>13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62</v>
      </c>
      <c r="K25" s="6">
        <f t="shared" si="0"/>
        <v>0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47" t="s">
        <v>210</v>
      </c>
      <c r="B27" s="2"/>
      <c r="C27" s="2"/>
      <c r="D27" s="2"/>
      <c r="E27" s="2"/>
      <c r="F27" s="2"/>
      <c r="G27" s="2"/>
      <c r="H27" s="2">
        <v>1</v>
      </c>
      <c r="I27" s="2"/>
      <c r="J27" s="2">
        <v>1</v>
      </c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278</v>
      </c>
      <c r="B29" s="6">
        <f>SUM(B25:B28)</f>
        <v>49</v>
      </c>
      <c r="C29" s="6">
        <f aca="true" t="shared" si="1" ref="C29:K29">SUM(C25:C28)</f>
        <v>0</v>
      </c>
      <c r="D29" s="6">
        <f t="shared" si="1"/>
        <v>13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1</v>
      </c>
      <c r="I29" s="6">
        <f t="shared" si="1"/>
        <v>0</v>
      </c>
      <c r="J29" s="6">
        <f t="shared" si="1"/>
        <v>63</v>
      </c>
      <c r="K29" s="6">
        <f t="shared" si="1"/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47" t="s">
        <v>211</v>
      </c>
      <c r="B31" s="2"/>
      <c r="C31" s="2"/>
      <c r="D31" s="2"/>
      <c r="E31" s="2"/>
      <c r="F31" s="2">
        <v>6</v>
      </c>
      <c r="G31" s="2"/>
      <c r="H31" s="2"/>
      <c r="I31" s="2"/>
      <c r="J31" s="2">
        <f>B31+D31+F31+H31</f>
        <v>6</v>
      </c>
      <c r="K31" s="2"/>
    </row>
    <row r="32" spans="1:11" ht="12.75">
      <c r="A32" s="6" t="s">
        <v>270</v>
      </c>
      <c r="B32" s="6">
        <f>SUM(B29:B31)</f>
        <v>49</v>
      </c>
      <c r="C32" s="6">
        <f aca="true" t="shared" si="2" ref="C32:K32">SUM(C29:C31)</f>
        <v>0</v>
      </c>
      <c r="D32" s="6">
        <f t="shared" si="2"/>
        <v>13</v>
      </c>
      <c r="E32" s="6">
        <f t="shared" si="2"/>
        <v>0</v>
      </c>
      <c r="F32" s="6">
        <f t="shared" si="2"/>
        <v>6</v>
      </c>
      <c r="G32" s="6">
        <f t="shared" si="2"/>
        <v>0</v>
      </c>
      <c r="H32" s="6">
        <f t="shared" si="2"/>
        <v>1</v>
      </c>
      <c r="I32" s="6">
        <f t="shared" si="2"/>
        <v>0</v>
      </c>
      <c r="J32" s="6">
        <f t="shared" si="2"/>
        <v>69</v>
      </c>
      <c r="K32" s="6">
        <f t="shared" si="2"/>
        <v>0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&amp;C13. melléklet az 1/2013. (II. 21.)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185"/>
  <sheetViews>
    <sheetView workbookViewId="0" topLeftCell="A97">
      <selection activeCell="O99" sqref="O99"/>
    </sheetView>
  </sheetViews>
  <sheetFormatPr defaultColWidth="9.140625" defaultRowHeight="12.75"/>
  <cols>
    <col min="1" max="1" width="18.28125" style="0" customWidth="1"/>
    <col min="3" max="14" width="7.7109375" style="0" customWidth="1"/>
    <col min="15" max="15" width="9.28125" style="0" customWidth="1"/>
  </cols>
  <sheetData>
    <row r="1" spans="1:15" ht="12.75">
      <c r="A1" s="281" t="s">
        <v>414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2.75">
      <c r="A2" s="281" t="s">
        <v>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</row>
    <row r="3" ht="12.75">
      <c r="O3" s="4" t="s">
        <v>415</v>
      </c>
    </row>
    <row r="4" spans="1:15" ht="12.75">
      <c r="A4" s="313" t="s">
        <v>31</v>
      </c>
      <c r="B4" s="314" t="s">
        <v>416</v>
      </c>
      <c r="C4" s="315" t="s">
        <v>482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</row>
    <row r="5" spans="1:15" ht="12.75">
      <c r="A5" s="313"/>
      <c r="B5" s="314"/>
      <c r="C5" s="171" t="s">
        <v>417</v>
      </c>
      <c r="D5" s="171" t="s">
        <v>418</v>
      </c>
      <c r="E5" s="171" t="s">
        <v>419</v>
      </c>
      <c r="F5" s="171" t="s">
        <v>420</v>
      </c>
      <c r="G5" s="171" t="s">
        <v>421</v>
      </c>
      <c r="H5" s="171" t="s">
        <v>422</v>
      </c>
      <c r="I5" s="171" t="s">
        <v>423</v>
      </c>
      <c r="J5" s="171" t="s">
        <v>424</v>
      </c>
      <c r="K5" s="171" t="s">
        <v>425</v>
      </c>
      <c r="L5" s="171" t="s">
        <v>426</v>
      </c>
      <c r="M5" s="171" t="s">
        <v>427</v>
      </c>
      <c r="N5" s="171" t="s">
        <v>428</v>
      </c>
      <c r="O5" s="172" t="s">
        <v>164</v>
      </c>
    </row>
    <row r="6" spans="1:15" ht="18" customHeight="1">
      <c r="A6" s="316" t="s">
        <v>429</v>
      </c>
      <c r="B6" s="173" t="s">
        <v>0</v>
      </c>
      <c r="C6" s="174">
        <v>11240</v>
      </c>
      <c r="D6" s="174">
        <v>11240</v>
      </c>
      <c r="E6" s="174">
        <v>11240</v>
      </c>
      <c r="F6" s="174">
        <v>11240</v>
      </c>
      <c r="G6" s="174">
        <v>11397</v>
      </c>
      <c r="H6" s="174">
        <v>11197</v>
      </c>
      <c r="I6" s="174">
        <v>10400</v>
      </c>
      <c r="J6" s="174">
        <v>10400</v>
      </c>
      <c r="K6" s="174">
        <v>10000</v>
      </c>
      <c r="L6" s="174">
        <v>10000</v>
      </c>
      <c r="M6" s="174">
        <v>10000</v>
      </c>
      <c r="N6" s="174">
        <v>10000</v>
      </c>
      <c r="O6" s="174">
        <f>SUM(C6:N6)</f>
        <v>128354</v>
      </c>
    </row>
    <row r="7" spans="1:15" ht="18" customHeight="1">
      <c r="A7" s="316"/>
      <c r="B7" s="173" t="s">
        <v>29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4">
        <f aca="true" t="shared" si="0" ref="O7:O45">SUM(C7:N7)</f>
        <v>0</v>
      </c>
    </row>
    <row r="8" spans="1:15" ht="18" customHeight="1">
      <c r="A8" s="316" t="s">
        <v>430</v>
      </c>
      <c r="B8" s="173" t="s">
        <v>0</v>
      </c>
      <c r="C8" s="174">
        <v>3040</v>
      </c>
      <c r="D8" s="174">
        <v>3040</v>
      </c>
      <c r="E8" s="174">
        <v>3040</v>
      </c>
      <c r="F8" s="174">
        <v>3040</v>
      </c>
      <c r="G8" s="174">
        <v>3082</v>
      </c>
      <c r="H8" s="174">
        <v>2893</v>
      </c>
      <c r="I8" s="174">
        <v>2680</v>
      </c>
      <c r="J8" s="174">
        <v>2679</v>
      </c>
      <c r="K8" s="174">
        <v>2700</v>
      </c>
      <c r="L8" s="174">
        <v>2700</v>
      </c>
      <c r="M8" s="174">
        <v>2700</v>
      </c>
      <c r="N8" s="174">
        <v>2700</v>
      </c>
      <c r="O8" s="174">
        <f>SUM(C8:N8)</f>
        <v>34294</v>
      </c>
    </row>
    <row r="9" spans="1:15" ht="18" customHeight="1">
      <c r="A9" s="316"/>
      <c r="B9" s="173" t="s">
        <v>29</v>
      </c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4">
        <f t="shared" si="0"/>
        <v>0</v>
      </c>
    </row>
    <row r="10" spans="1:15" ht="18" customHeight="1">
      <c r="A10" s="317" t="s">
        <v>431</v>
      </c>
      <c r="B10" s="173" t="s">
        <v>0</v>
      </c>
      <c r="C10" s="174">
        <v>8750</v>
      </c>
      <c r="D10" s="174">
        <v>8000</v>
      </c>
      <c r="E10" s="174">
        <v>8955</v>
      </c>
      <c r="F10" s="174">
        <v>8955</v>
      </c>
      <c r="G10" s="174">
        <v>8355</v>
      </c>
      <c r="H10" s="174">
        <v>7955</v>
      </c>
      <c r="I10" s="174">
        <v>6255</v>
      </c>
      <c r="J10" s="174">
        <v>6255</v>
      </c>
      <c r="K10" s="174">
        <v>8455</v>
      </c>
      <c r="L10" s="174">
        <v>10155</v>
      </c>
      <c r="M10" s="174">
        <v>10155</v>
      </c>
      <c r="N10" s="174">
        <v>10213</v>
      </c>
      <c r="O10" s="174">
        <f>SUM(C10:N10)</f>
        <v>102458</v>
      </c>
    </row>
    <row r="11" spans="1:15" ht="18" customHeight="1">
      <c r="A11" s="318"/>
      <c r="B11" s="173" t="s">
        <v>29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4">
        <f t="shared" si="0"/>
        <v>0</v>
      </c>
    </row>
    <row r="12" spans="1:15" ht="18" customHeight="1">
      <c r="A12" s="319" t="s">
        <v>432</v>
      </c>
      <c r="B12" s="173" t="s">
        <v>0</v>
      </c>
      <c r="C12" s="175"/>
      <c r="D12" s="175"/>
      <c r="E12" s="175">
        <v>2000</v>
      </c>
      <c r="F12" s="175">
        <v>600</v>
      </c>
      <c r="G12" s="175">
        <v>650</v>
      </c>
      <c r="H12" s="175">
        <v>600</v>
      </c>
      <c r="I12" s="175">
        <v>600</v>
      </c>
      <c r="J12" s="175">
        <v>600</v>
      </c>
      <c r="K12" s="175">
        <v>1500</v>
      </c>
      <c r="L12" s="175">
        <v>600</v>
      </c>
      <c r="M12" s="175">
        <v>600</v>
      </c>
      <c r="N12" s="175">
        <v>533</v>
      </c>
      <c r="O12" s="174">
        <f t="shared" si="0"/>
        <v>8283</v>
      </c>
    </row>
    <row r="13" spans="1:15" ht="18" customHeight="1">
      <c r="A13" s="320"/>
      <c r="B13" s="173" t="s">
        <v>29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4">
        <f t="shared" si="0"/>
        <v>0</v>
      </c>
    </row>
    <row r="14" spans="1:15" ht="18" customHeight="1">
      <c r="A14" s="319" t="s">
        <v>433</v>
      </c>
      <c r="B14" s="173" t="s">
        <v>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4">
        <f t="shared" si="0"/>
        <v>0</v>
      </c>
    </row>
    <row r="15" spans="1:15" ht="18" customHeight="1">
      <c r="A15" s="320"/>
      <c r="B15" s="173" t="s">
        <v>29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4">
        <f t="shared" si="0"/>
        <v>0</v>
      </c>
    </row>
    <row r="16" spans="1:15" ht="18" customHeight="1">
      <c r="A16" s="319" t="s">
        <v>434</v>
      </c>
      <c r="B16" s="173" t="s">
        <v>0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4">
        <f t="shared" si="0"/>
        <v>0</v>
      </c>
    </row>
    <row r="17" spans="1:15" ht="18" customHeight="1">
      <c r="A17" s="320"/>
      <c r="B17" s="173" t="s">
        <v>29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4">
        <f t="shared" si="0"/>
        <v>0</v>
      </c>
    </row>
    <row r="18" spans="1:15" ht="18" customHeight="1">
      <c r="A18" s="319" t="s">
        <v>101</v>
      </c>
      <c r="B18" s="173" t="s">
        <v>0</v>
      </c>
      <c r="C18" s="175">
        <v>6135</v>
      </c>
      <c r="D18" s="175">
        <v>6000</v>
      </c>
      <c r="E18" s="175">
        <v>5530</v>
      </c>
      <c r="F18" s="175">
        <v>5530</v>
      </c>
      <c r="G18" s="175">
        <v>5530</v>
      </c>
      <c r="H18" s="175">
        <v>5000</v>
      </c>
      <c r="I18" s="175">
        <v>5000</v>
      </c>
      <c r="J18" s="175">
        <v>5000</v>
      </c>
      <c r="K18" s="175">
        <v>5930</v>
      </c>
      <c r="L18" s="175">
        <v>5930</v>
      </c>
      <c r="M18" s="175">
        <v>6220</v>
      </c>
      <c r="N18" s="175">
        <v>6220</v>
      </c>
      <c r="O18" s="174">
        <f t="shared" si="0"/>
        <v>68025</v>
      </c>
    </row>
    <row r="19" spans="1:15" ht="18" customHeight="1">
      <c r="A19" s="321"/>
      <c r="B19" s="173" t="s">
        <v>29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4">
        <f t="shared" si="0"/>
        <v>0</v>
      </c>
    </row>
    <row r="20" spans="1:15" ht="18" customHeight="1">
      <c r="A20" s="322" t="s">
        <v>435</v>
      </c>
      <c r="B20" s="173" t="s">
        <v>0</v>
      </c>
      <c r="C20" s="174">
        <f aca="true" t="shared" si="1" ref="C20:K20">C12+C18</f>
        <v>6135</v>
      </c>
      <c r="D20" s="174">
        <f t="shared" si="1"/>
        <v>6000</v>
      </c>
      <c r="E20" s="174">
        <f t="shared" si="1"/>
        <v>7530</v>
      </c>
      <c r="F20" s="174">
        <f t="shared" si="1"/>
        <v>6130</v>
      </c>
      <c r="G20" s="174">
        <f t="shared" si="1"/>
        <v>6180</v>
      </c>
      <c r="H20" s="174">
        <f t="shared" si="1"/>
        <v>5600</v>
      </c>
      <c r="I20" s="174">
        <f t="shared" si="1"/>
        <v>5600</v>
      </c>
      <c r="J20" s="174">
        <f t="shared" si="1"/>
        <v>5600</v>
      </c>
      <c r="K20" s="174">
        <f t="shared" si="1"/>
        <v>7430</v>
      </c>
      <c r="L20" s="174">
        <f>L12+L18</f>
        <v>6530</v>
      </c>
      <c r="M20" s="174">
        <f>M12+M18</f>
        <v>6820</v>
      </c>
      <c r="N20" s="174">
        <f>N12+N18</f>
        <v>6753</v>
      </c>
      <c r="O20" s="174">
        <f>O18+O16+O14+O12</f>
        <v>76308</v>
      </c>
    </row>
    <row r="21" spans="1:15" ht="18" customHeight="1">
      <c r="A21" s="323"/>
      <c r="B21" s="173" t="s">
        <v>29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>
        <f>O19+O17+O15+O13</f>
        <v>0</v>
      </c>
    </row>
    <row r="22" spans="1:15" ht="18" customHeight="1">
      <c r="A22" s="319" t="s">
        <v>115</v>
      </c>
      <c r="B22" s="173" t="s">
        <v>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4">
        <f t="shared" si="0"/>
        <v>0</v>
      </c>
    </row>
    <row r="23" spans="1:15" ht="18" customHeight="1">
      <c r="A23" s="320"/>
      <c r="B23" s="173" t="s">
        <v>29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4">
        <f t="shared" si="0"/>
        <v>0</v>
      </c>
    </row>
    <row r="24" spans="1:15" ht="18" customHeight="1">
      <c r="A24" s="319" t="s">
        <v>436</v>
      </c>
      <c r="B24" s="173" t="s">
        <v>0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4">
        <f t="shared" si="0"/>
        <v>0</v>
      </c>
    </row>
    <row r="25" spans="1:15" ht="18" customHeight="1">
      <c r="A25" s="320"/>
      <c r="B25" s="173" t="s">
        <v>29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4">
        <f t="shared" si="0"/>
        <v>0</v>
      </c>
    </row>
    <row r="26" spans="1:15" ht="18" customHeight="1">
      <c r="A26" s="319" t="s">
        <v>116</v>
      </c>
      <c r="B26" s="173" t="s">
        <v>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4">
        <f t="shared" si="0"/>
        <v>0</v>
      </c>
    </row>
    <row r="27" spans="1:15" ht="18" customHeight="1">
      <c r="A27" s="320"/>
      <c r="B27" s="173" t="s">
        <v>29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4">
        <f t="shared" si="0"/>
        <v>0</v>
      </c>
    </row>
    <row r="28" spans="1:15" ht="18" customHeight="1">
      <c r="A28" s="319" t="s">
        <v>437</v>
      </c>
      <c r="B28" s="173" t="s">
        <v>0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4">
        <f t="shared" si="0"/>
        <v>0</v>
      </c>
    </row>
    <row r="29" spans="1:15" ht="18" customHeight="1">
      <c r="A29" s="320"/>
      <c r="B29" s="173" t="s">
        <v>29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4">
        <f t="shared" si="0"/>
        <v>0</v>
      </c>
    </row>
    <row r="30" spans="1:15" ht="18" customHeight="1">
      <c r="A30" s="322" t="s">
        <v>438</v>
      </c>
      <c r="B30" s="173" t="s">
        <v>0</v>
      </c>
      <c r="C30" s="174">
        <f>C22+C24+C26+C28</f>
        <v>0</v>
      </c>
      <c r="D30" s="174">
        <f aca="true" t="shared" si="2" ref="D30:O31">D22+D24+D26+D28</f>
        <v>0</v>
      </c>
      <c r="E30" s="174">
        <f t="shared" si="2"/>
        <v>0</v>
      </c>
      <c r="F30" s="174">
        <f t="shared" si="2"/>
        <v>0</v>
      </c>
      <c r="G30" s="174">
        <f t="shared" si="2"/>
        <v>0</v>
      </c>
      <c r="H30" s="174">
        <f t="shared" si="2"/>
        <v>0</v>
      </c>
      <c r="I30" s="174">
        <f t="shared" si="2"/>
        <v>0</v>
      </c>
      <c r="J30" s="174">
        <f t="shared" si="2"/>
        <v>0</v>
      </c>
      <c r="K30" s="174">
        <f t="shared" si="2"/>
        <v>0</v>
      </c>
      <c r="L30" s="174">
        <f t="shared" si="2"/>
        <v>0</v>
      </c>
      <c r="M30" s="174">
        <f t="shared" si="2"/>
        <v>0</v>
      </c>
      <c r="N30" s="174">
        <f t="shared" si="2"/>
        <v>0</v>
      </c>
      <c r="O30" s="174">
        <f t="shared" si="2"/>
        <v>0</v>
      </c>
    </row>
    <row r="31" spans="1:15" ht="18" customHeight="1">
      <c r="A31" s="323"/>
      <c r="B31" s="173" t="s">
        <v>29</v>
      </c>
      <c r="C31" s="174">
        <f>C23+C25+C27+C29</f>
        <v>0</v>
      </c>
      <c r="D31" s="174">
        <f t="shared" si="2"/>
        <v>0</v>
      </c>
      <c r="E31" s="174">
        <f t="shared" si="2"/>
        <v>0</v>
      </c>
      <c r="F31" s="174">
        <f t="shared" si="2"/>
        <v>0</v>
      </c>
      <c r="G31" s="174">
        <f t="shared" si="2"/>
        <v>0</v>
      </c>
      <c r="H31" s="174">
        <f t="shared" si="2"/>
        <v>0</v>
      </c>
      <c r="I31" s="174">
        <f t="shared" si="2"/>
        <v>0</v>
      </c>
      <c r="J31" s="174">
        <f t="shared" si="2"/>
        <v>0</v>
      </c>
      <c r="K31" s="174">
        <f t="shared" si="2"/>
        <v>0</v>
      </c>
      <c r="L31" s="174">
        <f t="shared" si="2"/>
        <v>0</v>
      </c>
      <c r="M31" s="174">
        <f t="shared" si="2"/>
        <v>0</v>
      </c>
      <c r="N31" s="174">
        <f t="shared" si="2"/>
        <v>0</v>
      </c>
      <c r="O31" s="174">
        <f t="shared" si="2"/>
        <v>0</v>
      </c>
    </row>
    <row r="32" spans="1:15" ht="18" customHeight="1">
      <c r="A32" s="319" t="s">
        <v>122</v>
      </c>
      <c r="B32" s="173" t="s">
        <v>0</v>
      </c>
      <c r="C32" s="175">
        <v>1086</v>
      </c>
      <c r="D32" s="175"/>
      <c r="E32" s="175">
        <v>69400</v>
      </c>
      <c r="F32" s="175">
        <v>69400</v>
      </c>
      <c r="G32" s="175">
        <v>69400</v>
      </c>
      <c r="H32" s="175">
        <v>69400</v>
      </c>
      <c r="I32" s="175">
        <v>69400</v>
      </c>
      <c r="J32" s="175">
        <v>69400</v>
      </c>
      <c r="K32" s="175">
        <v>69400</v>
      </c>
      <c r="L32" s="175">
        <v>69400</v>
      </c>
      <c r="M32" s="175">
        <v>69975</v>
      </c>
      <c r="N32" s="175"/>
      <c r="O32" s="174">
        <f>SUM(C32:N32)</f>
        <v>626261</v>
      </c>
    </row>
    <row r="33" spans="1:15" ht="18" customHeight="1">
      <c r="A33" s="320"/>
      <c r="B33" s="173" t="s">
        <v>29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4">
        <f t="shared" si="0"/>
        <v>0</v>
      </c>
    </row>
    <row r="34" spans="1:15" ht="18" customHeight="1">
      <c r="A34" s="319" t="s">
        <v>130</v>
      </c>
      <c r="B34" s="173" t="s">
        <v>0</v>
      </c>
      <c r="C34" s="175"/>
      <c r="D34" s="175"/>
      <c r="E34" s="175">
        <v>18738</v>
      </c>
      <c r="F34" s="175">
        <v>18738</v>
      </c>
      <c r="G34" s="175">
        <v>18738</v>
      </c>
      <c r="H34" s="175">
        <v>18738</v>
      </c>
      <c r="I34" s="175">
        <v>18738</v>
      </c>
      <c r="J34" s="175">
        <v>18738</v>
      </c>
      <c r="K34" s="175">
        <v>18738</v>
      </c>
      <c r="L34" s="175">
        <v>18738</v>
      </c>
      <c r="M34" s="175">
        <v>18377</v>
      </c>
      <c r="N34" s="175"/>
      <c r="O34" s="174">
        <f>SUM(C34:N34)</f>
        <v>168281</v>
      </c>
    </row>
    <row r="35" spans="1:15" ht="18" customHeight="1">
      <c r="A35" s="320"/>
      <c r="B35" s="173" t="s">
        <v>29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4">
        <f t="shared" si="0"/>
        <v>0</v>
      </c>
    </row>
    <row r="36" spans="1:15" ht="18" customHeight="1">
      <c r="A36" s="319" t="s">
        <v>129</v>
      </c>
      <c r="B36" s="173" t="s">
        <v>0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4">
        <f t="shared" si="0"/>
        <v>0</v>
      </c>
    </row>
    <row r="37" spans="1:15" ht="18" customHeight="1">
      <c r="A37" s="320"/>
      <c r="B37" s="173" t="s">
        <v>29</v>
      </c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4">
        <f t="shared" si="0"/>
        <v>0</v>
      </c>
    </row>
    <row r="38" spans="1:15" ht="18" customHeight="1">
      <c r="A38" s="324" t="s">
        <v>439</v>
      </c>
      <c r="B38" s="173" t="s">
        <v>0</v>
      </c>
      <c r="C38" s="174">
        <f>C32+C34+C36</f>
        <v>1086</v>
      </c>
      <c r="D38" s="174">
        <f>D32+D34+D36</f>
        <v>0</v>
      </c>
      <c r="E38" s="174">
        <f>SUM(E32:E37)</f>
        <v>88138</v>
      </c>
      <c r="F38" s="174">
        <f>SUM(F32+F34)</f>
        <v>88138</v>
      </c>
      <c r="G38" s="174">
        <f>SUM(F32+F34)</f>
        <v>88138</v>
      </c>
      <c r="H38" s="174">
        <f aca="true" t="shared" si="3" ref="H38:M38">SUM(H32+H34)</f>
        <v>88138</v>
      </c>
      <c r="I38" s="174">
        <f t="shared" si="3"/>
        <v>88138</v>
      </c>
      <c r="J38" s="174">
        <f t="shared" si="3"/>
        <v>88138</v>
      </c>
      <c r="K38" s="174">
        <f t="shared" si="3"/>
        <v>88138</v>
      </c>
      <c r="L38" s="174">
        <f t="shared" si="3"/>
        <v>88138</v>
      </c>
      <c r="M38" s="174">
        <f t="shared" si="3"/>
        <v>88352</v>
      </c>
      <c r="N38" s="174">
        <f>N32+N34+N36</f>
        <v>0</v>
      </c>
      <c r="O38" s="174">
        <f t="shared" si="0"/>
        <v>794542</v>
      </c>
    </row>
    <row r="39" spans="1:15" ht="18" customHeight="1">
      <c r="A39" s="325"/>
      <c r="B39" s="173" t="s">
        <v>29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>
        <f t="shared" si="0"/>
        <v>0</v>
      </c>
    </row>
    <row r="40" spans="1:15" ht="18" customHeight="1">
      <c r="A40" s="322" t="s">
        <v>440</v>
      </c>
      <c r="B40" s="173" t="s">
        <v>0</v>
      </c>
      <c r="C40" s="175"/>
      <c r="D40" s="175"/>
      <c r="E40" s="175"/>
      <c r="F40" s="175">
        <v>200</v>
      </c>
      <c r="G40" s="175">
        <v>200</v>
      </c>
      <c r="H40" s="175">
        <v>200</v>
      </c>
      <c r="I40" s="175">
        <v>200</v>
      </c>
      <c r="J40" s="175">
        <v>200</v>
      </c>
      <c r="K40" s="175"/>
      <c r="L40" s="175"/>
      <c r="M40" s="175"/>
      <c r="N40" s="175"/>
      <c r="O40" s="174">
        <f>SUM(C40:N40)</f>
        <v>1000</v>
      </c>
    </row>
    <row r="41" spans="1:15" ht="18" customHeight="1">
      <c r="A41" s="323"/>
      <c r="B41" s="173" t="s">
        <v>29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4">
        <f t="shared" si="0"/>
        <v>0</v>
      </c>
    </row>
    <row r="42" spans="1:15" ht="18" customHeight="1">
      <c r="A42" s="322" t="s">
        <v>441</v>
      </c>
      <c r="B42" s="173" t="s">
        <v>0</v>
      </c>
      <c r="C42" s="174">
        <f>SUM(C6+C8+C10+C20+C38+C40)</f>
        <v>30251</v>
      </c>
      <c r="D42" s="174">
        <f aca="true" t="shared" si="4" ref="D42:N42">SUM(D6+D8+D10+D20+D38+D40)</f>
        <v>28280</v>
      </c>
      <c r="E42" s="174">
        <f t="shared" si="4"/>
        <v>118903</v>
      </c>
      <c r="F42" s="174">
        <f t="shared" si="4"/>
        <v>117703</v>
      </c>
      <c r="G42" s="174">
        <f t="shared" si="4"/>
        <v>117352</v>
      </c>
      <c r="H42" s="174">
        <f t="shared" si="4"/>
        <v>115983</v>
      </c>
      <c r="I42" s="174">
        <f t="shared" si="4"/>
        <v>113273</v>
      </c>
      <c r="J42" s="174">
        <f t="shared" si="4"/>
        <v>113272</v>
      </c>
      <c r="K42" s="174">
        <f t="shared" si="4"/>
        <v>116723</v>
      </c>
      <c r="L42" s="174">
        <f t="shared" si="4"/>
        <v>117523</v>
      </c>
      <c r="M42" s="174">
        <f t="shared" si="4"/>
        <v>118027</v>
      </c>
      <c r="N42" s="174">
        <f t="shared" si="4"/>
        <v>29666</v>
      </c>
      <c r="O42" s="174">
        <f>SUM(C42:N42)</f>
        <v>1136956</v>
      </c>
    </row>
    <row r="43" spans="1:15" ht="18" customHeight="1">
      <c r="A43" s="323"/>
      <c r="B43" s="173" t="s">
        <v>29</v>
      </c>
      <c r="C43" s="174">
        <f aca="true" t="shared" si="5" ref="C43:N43">C7+C9+C11+C21+C31+C39+C41</f>
        <v>0</v>
      </c>
      <c r="D43" s="174">
        <f t="shared" si="5"/>
        <v>0</v>
      </c>
      <c r="E43" s="174">
        <f t="shared" si="5"/>
        <v>0</v>
      </c>
      <c r="F43" s="174">
        <f t="shared" si="5"/>
        <v>0</v>
      </c>
      <c r="G43" s="174">
        <f t="shared" si="5"/>
        <v>0</v>
      </c>
      <c r="H43" s="174">
        <f t="shared" si="5"/>
        <v>0</v>
      </c>
      <c r="I43" s="174">
        <f t="shared" si="5"/>
        <v>0</v>
      </c>
      <c r="J43" s="174">
        <f t="shared" si="5"/>
        <v>0</v>
      </c>
      <c r="K43" s="174">
        <f t="shared" si="5"/>
        <v>0</v>
      </c>
      <c r="L43" s="174">
        <f t="shared" si="5"/>
        <v>0</v>
      </c>
      <c r="M43" s="174">
        <f t="shared" si="5"/>
        <v>0</v>
      </c>
      <c r="N43" s="175">
        <f t="shared" si="5"/>
        <v>0</v>
      </c>
      <c r="O43" s="174">
        <f t="shared" si="0"/>
        <v>0</v>
      </c>
    </row>
    <row r="44" spans="1:15" ht="18" customHeight="1">
      <c r="A44" s="319" t="s">
        <v>442</v>
      </c>
      <c r="B44" s="173" t="s">
        <v>0</v>
      </c>
      <c r="C44" s="175"/>
      <c r="D44" s="175"/>
      <c r="E44" s="175"/>
      <c r="F44" s="175"/>
      <c r="G44" s="175"/>
      <c r="H44" s="175">
        <v>2500</v>
      </c>
      <c r="I44" s="175"/>
      <c r="J44" s="175"/>
      <c r="K44" s="175"/>
      <c r="L44" s="175"/>
      <c r="M44" s="175"/>
      <c r="N44" s="175">
        <v>2500</v>
      </c>
      <c r="O44" s="174">
        <f t="shared" si="0"/>
        <v>5000</v>
      </c>
    </row>
    <row r="45" spans="1:15" ht="18" customHeight="1">
      <c r="A45" s="320"/>
      <c r="B45" s="173" t="s">
        <v>29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4">
        <f t="shared" si="0"/>
        <v>0</v>
      </c>
    </row>
    <row r="46" spans="1:15" ht="18" customHeight="1">
      <c r="A46" s="322" t="s">
        <v>443</v>
      </c>
      <c r="B46" s="173" t="s">
        <v>0</v>
      </c>
      <c r="C46" s="174">
        <f>C44+C42</f>
        <v>30251</v>
      </c>
      <c r="D46" s="174">
        <f aca="true" t="shared" si="6" ref="D46:N46">D44+D42</f>
        <v>28280</v>
      </c>
      <c r="E46" s="174">
        <f t="shared" si="6"/>
        <v>118903</v>
      </c>
      <c r="F46" s="174">
        <f t="shared" si="6"/>
        <v>117703</v>
      </c>
      <c r="G46" s="174">
        <f t="shared" si="6"/>
        <v>117352</v>
      </c>
      <c r="H46" s="174">
        <f>H44+H42</f>
        <v>118483</v>
      </c>
      <c r="I46" s="174">
        <f t="shared" si="6"/>
        <v>113273</v>
      </c>
      <c r="J46" s="174">
        <f t="shared" si="6"/>
        <v>113272</v>
      </c>
      <c r="K46" s="174">
        <f t="shared" si="6"/>
        <v>116723</v>
      </c>
      <c r="L46" s="174">
        <f t="shared" si="6"/>
        <v>117523</v>
      </c>
      <c r="M46" s="174">
        <f t="shared" si="6"/>
        <v>118027</v>
      </c>
      <c r="N46" s="174">
        <f t="shared" si="6"/>
        <v>32166</v>
      </c>
      <c r="O46" s="174">
        <f>SUM(C46:N46)</f>
        <v>1141956</v>
      </c>
    </row>
    <row r="47" spans="1:15" ht="18" customHeight="1">
      <c r="A47" s="323"/>
      <c r="B47" s="173" t="s">
        <v>29</v>
      </c>
      <c r="C47" s="174">
        <f>C45+C43</f>
        <v>0</v>
      </c>
      <c r="D47" s="174">
        <f aca="true" t="shared" si="7" ref="D47:O47">D45+D43</f>
        <v>0</v>
      </c>
      <c r="E47" s="174">
        <f t="shared" si="7"/>
        <v>0</v>
      </c>
      <c r="F47" s="174">
        <f t="shared" si="7"/>
        <v>0</v>
      </c>
      <c r="G47" s="174">
        <f t="shared" si="7"/>
        <v>0</v>
      </c>
      <c r="H47" s="174">
        <f t="shared" si="7"/>
        <v>0</v>
      </c>
      <c r="I47" s="174">
        <f t="shared" si="7"/>
        <v>0</v>
      </c>
      <c r="J47" s="174">
        <f t="shared" si="7"/>
        <v>0</v>
      </c>
      <c r="K47" s="174">
        <f t="shared" si="7"/>
        <v>0</v>
      </c>
      <c r="L47" s="174">
        <f t="shared" si="7"/>
        <v>0</v>
      </c>
      <c r="M47" s="174">
        <f t="shared" si="7"/>
        <v>0</v>
      </c>
      <c r="N47" s="174">
        <f t="shared" si="7"/>
        <v>0</v>
      </c>
      <c r="O47" s="174">
        <f t="shared" si="7"/>
        <v>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81" t="s">
        <v>483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</row>
    <row r="57" ht="12.75">
      <c r="O57" s="4" t="s">
        <v>415</v>
      </c>
    </row>
    <row r="58" spans="1:15" ht="12.75">
      <c r="A58" s="313" t="s">
        <v>30</v>
      </c>
      <c r="B58" s="314" t="s">
        <v>416</v>
      </c>
      <c r="C58" s="315" t="s">
        <v>484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</row>
    <row r="59" spans="1:15" ht="12.75">
      <c r="A59" s="313"/>
      <c r="B59" s="314"/>
      <c r="C59" s="171" t="s">
        <v>417</v>
      </c>
      <c r="D59" s="171" t="s">
        <v>418</v>
      </c>
      <c r="E59" s="171" t="s">
        <v>419</v>
      </c>
      <c r="F59" s="171" t="s">
        <v>420</v>
      </c>
      <c r="G59" s="171" t="s">
        <v>421</v>
      </c>
      <c r="H59" s="171" t="s">
        <v>422</v>
      </c>
      <c r="I59" s="171" t="s">
        <v>423</v>
      </c>
      <c r="J59" s="171" t="s">
        <v>424</v>
      </c>
      <c r="K59" s="171" t="s">
        <v>425</v>
      </c>
      <c r="L59" s="171" t="s">
        <v>426</v>
      </c>
      <c r="M59" s="171" t="s">
        <v>427</v>
      </c>
      <c r="N59" s="171" t="s">
        <v>428</v>
      </c>
      <c r="O59" s="172" t="s">
        <v>164</v>
      </c>
    </row>
    <row r="60" spans="1:15" ht="16.5" customHeight="1">
      <c r="A60" s="326" t="s">
        <v>444</v>
      </c>
      <c r="B60" s="173" t="s">
        <v>0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7">
        <f>SUM(C60:N60)</f>
        <v>0</v>
      </c>
    </row>
    <row r="61" spans="1:15" ht="16.5" customHeight="1">
      <c r="A61" s="326"/>
      <c r="B61" s="173" t="s">
        <v>29</v>
      </c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7">
        <f>SUM(C61:N61)</f>
        <v>0</v>
      </c>
    </row>
    <row r="62" spans="1:15" ht="16.5" customHeight="1">
      <c r="A62" s="326" t="s">
        <v>445</v>
      </c>
      <c r="B62" s="173" t="s">
        <v>0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7">
        <f>SUM(C62:N62)</f>
        <v>0</v>
      </c>
    </row>
    <row r="63" spans="1:15" ht="16.5" customHeight="1">
      <c r="A63" s="326"/>
      <c r="B63" s="173" t="s">
        <v>29</v>
      </c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7">
        <f>SUM(C63:N63)</f>
        <v>0</v>
      </c>
    </row>
    <row r="64" spans="1:15" ht="16.5" customHeight="1">
      <c r="A64" s="326" t="s">
        <v>219</v>
      </c>
      <c r="B64" s="173" t="s">
        <v>0</v>
      </c>
      <c r="C64" s="176">
        <v>200</v>
      </c>
      <c r="D64" s="176">
        <v>200</v>
      </c>
      <c r="E64" s="176">
        <v>200</v>
      </c>
      <c r="F64" s="176">
        <v>200</v>
      </c>
      <c r="G64" s="176">
        <v>200</v>
      </c>
      <c r="H64" s="176">
        <v>225</v>
      </c>
      <c r="I64" s="176">
        <v>225</v>
      </c>
      <c r="J64" s="176">
        <v>225</v>
      </c>
      <c r="K64" s="176">
        <v>200</v>
      </c>
      <c r="L64" s="176">
        <v>200</v>
      </c>
      <c r="M64" s="176">
        <v>200</v>
      </c>
      <c r="N64" s="176">
        <v>179</v>
      </c>
      <c r="O64" s="177">
        <f>SUM(C64:N64)</f>
        <v>2454</v>
      </c>
    </row>
    <row r="65" spans="1:15" ht="16.5" customHeight="1">
      <c r="A65" s="326"/>
      <c r="B65" s="173" t="s">
        <v>29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7">
        <f aca="true" t="shared" si="8" ref="O65:O96">SUM(C65:N65)</f>
        <v>0</v>
      </c>
    </row>
    <row r="66" spans="1:15" ht="16.5" customHeight="1">
      <c r="A66" s="326" t="s">
        <v>446</v>
      </c>
      <c r="B66" s="173" t="s">
        <v>0</v>
      </c>
      <c r="C66" s="176">
        <v>3000</v>
      </c>
      <c r="D66" s="176">
        <v>3000</v>
      </c>
      <c r="E66" s="176">
        <v>3000</v>
      </c>
      <c r="F66" s="176">
        <v>3000</v>
      </c>
      <c r="G66" s="176">
        <v>3000</v>
      </c>
      <c r="H66" s="176">
        <v>2500</v>
      </c>
      <c r="I66" s="176">
        <v>2500</v>
      </c>
      <c r="J66" s="176">
        <v>2500</v>
      </c>
      <c r="K66" s="176">
        <v>3000</v>
      </c>
      <c r="L66" s="176">
        <v>3000</v>
      </c>
      <c r="M66" s="176">
        <v>3084</v>
      </c>
      <c r="N66" s="176">
        <v>3200</v>
      </c>
      <c r="O66" s="177">
        <f t="shared" si="8"/>
        <v>34784</v>
      </c>
    </row>
    <row r="67" spans="1:15" ht="16.5" customHeight="1">
      <c r="A67" s="326"/>
      <c r="B67" s="173" t="s">
        <v>29</v>
      </c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7">
        <f t="shared" si="8"/>
        <v>0</v>
      </c>
    </row>
    <row r="68" spans="1:15" ht="16.5" customHeight="1">
      <c r="A68" s="326" t="s">
        <v>447</v>
      </c>
      <c r="B68" s="173" t="s">
        <v>0</v>
      </c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7">
        <f t="shared" si="8"/>
        <v>0</v>
      </c>
    </row>
    <row r="69" spans="1:15" ht="16.5" customHeight="1">
      <c r="A69" s="326"/>
      <c r="B69" s="173" t="s">
        <v>29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7">
        <f t="shared" si="8"/>
        <v>0</v>
      </c>
    </row>
    <row r="70" spans="1:15" ht="16.5" customHeight="1">
      <c r="A70" s="326" t="s">
        <v>448</v>
      </c>
      <c r="B70" s="173" t="s">
        <v>0</v>
      </c>
      <c r="C70" s="176">
        <v>1722</v>
      </c>
      <c r="D70" s="176">
        <v>1722</v>
      </c>
      <c r="E70" s="176">
        <v>1722</v>
      </c>
      <c r="F70" s="176">
        <v>1723</v>
      </c>
      <c r="G70" s="176">
        <v>1722</v>
      </c>
      <c r="H70" s="176">
        <v>1722</v>
      </c>
      <c r="I70" s="176">
        <v>1722</v>
      </c>
      <c r="J70" s="176">
        <v>1722</v>
      </c>
      <c r="K70" s="176">
        <v>1722</v>
      </c>
      <c r="L70" s="176">
        <v>1723</v>
      </c>
      <c r="M70" s="176">
        <v>1724</v>
      </c>
      <c r="N70" s="176">
        <v>1724</v>
      </c>
      <c r="O70" s="177">
        <f t="shared" si="8"/>
        <v>20670</v>
      </c>
    </row>
    <row r="71" spans="1:15" ht="16.5" customHeight="1">
      <c r="A71" s="326"/>
      <c r="B71" s="173" t="s">
        <v>29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7">
        <f t="shared" si="8"/>
        <v>0</v>
      </c>
    </row>
    <row r="72" spans="1:15" ht="16.5" customHeight="1">
      <c r="A72" s="326" t="s">
        <v>449</v>
      </c>
      <c r="B72" s="173" t="s">
        <v>0</v>
      </c>
      <c r="C72" s="176">
        <v>300</v>
      </c>
      <c r="D72" s="176">
        <v>800</v>
      </c>
      <c r="E72" s="176">
        <v>1000</v>
      </c>
      <c r="F72" s="176">
        <v>800</v>
      </c>
      <c r="G72" s="176">
        <v>500</v>
      </c>
      <c r="H72" s="176">
        <v>500</v>
      </c>
      <c r="I72" s="176">
        <v>600</v>
      </c>
      <c r="J72" s="176">
        <v>900</v>
      </c>
      <c r="K72" s="176">
        <v>1500</v>
      </c>
      <c r="L72" s="176">
        <v>1000</v>
      </c>
      <c r="M72" s="176">
        <v>800</v>
      </c>
      <c r="N72" s="176">
        <v>300</v>
      </c>
      <c r="O72" s="177">
        <f t="shared" si="8"/>
        <v>9000</v>
      </c>
    </row>
    <row r="73" spans="1:15" ht="16.5" customHeight="1">
      <c r="A73" s="326"/>
      <c r="B73" s="173" t="s">
        <v>29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7">
        <f t="shared" si="8"/>
        <v>0</v>
      </c>
    </row>
    <row r="74" spans="1:15" ht="16.5" customHeight="1">
      <c r="A74" s="326" t="s">
        <v>450</v>
      </c>
      <c r="B74" s="173" t="s">
        <v>0</v>
      </c>
      <c r="C74" s="176">
        <v>3000</v>
      </c>
      <c r="D74" s="176">
        <v>3000</v>
      </c>
      <c r="E74" s="176">
        <v>3500</v>
      </c>
      <c r="F74" s="176">
        <v>4500</v>
      </c>
      <c r="G74" s="176">
        <v>6000</v>
      </c>
      <c r="H74" s="176">
        <v>1400</v>
      </c>
      <c r="I74" s="176">
        <v>1400</v>
      </c>
      <c r="J74" s="176">
        <v>1400</v>
      </c>
      <c r="K74" s="176">
        <v>1400</v>
      </c>
      <c r="L74" s="176">
        <v>1400</v>
      </c>
      <c r="M74" s="176">
        <v>1400</v>
      </c>
      <c r="N74" s="176">
        <v>1349</v>
      </c>
      <c r="O74" s="177">
        <f t="shared" si="8"/>
        <v>29749</v>
      </c>
    </row>
    <row r="75" spans="1:15" ht="16.5" customHeight="1">
      <c r="A75" s="326"/>
      <c r="B75" s="173" t="s">
        <v>29</v>
      </c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7">
        <f t="shared" si="8"/>
        <v>0</v>
      </c>
    </row>
    <row r="76" spans="1:15" ht="16.5" customHeight="1">
      <c r="A76" s="326" t="s">
        <v>451</v>
      </c>
      <c r="B76" s="173" t="s">
        <v>0</v>
      </c>
      <c r="C76" s="176">
        <v>150</v>
      </c>
      <c r="D76" s="176">
        <v>150</v>
      </c>
      <c r="E76" s="176">
        <v>200</v>
      </c>
      <c r="F76" s="176">
        <v>200</v>
      </c>
      <c r="G76" s="176">
        <v>180</v>
      </c>
      <c r="H76" s="176">
        <v>150</v>
      </c>
      <c r="I76" s="176">
        <v>100</v>
      </c>
      <c r="J76" s="176">
        <v>100</v>
      </c>
      <c r="K76" s="176">
        <v>200</v>
      </c>
      <c r="L76" s="176">
        <v>200</v>
      </c>
      <c r="M76" s="176">
        <v>185</v>
      </c>
      <c r="N76" s="176">
        <v>185</v>
      </c>
      <c r="O76" s="177">
        <f t="shared" si="8"/>
        <v>2000</v>
      </c>
    </row>
    <row r="77" spans="1:15" ht="16.5" customHeight="1">
      <c r="A77" s="326"/>
      <c r="B77" s="173" t="s">
        <v>29</v>
      </c>
      <c r="C77" s="176"/>
      <c r="D77" s="176"/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7">
        <f t="shared" si="8"/>
        <v>0</v>
      </c>
    </row>
    <row r="78" spans="1:15" ht="16.5" customHeight="1">
      <c r="A78" s="326" t="s">
        <v>452</v>
      </c>
      <c r="B78" s="173" t="s">
        <v>0</v>
      </c>
      <c r="C78" s="176">
        <v>250</v>
      </c>
      <c r="D78" s="176">
        <v>700</v>
      </c>
      <c r="E78" s="176">
        <v>1000</v>
      </c>
      <c r="F78" s="176">
        <v>200</v>
      </c>
      <c r="G78" s="176">
        <v>250</v>
      </c>
      <c r="H78" s="176">
        <v>250</v>
      </c>
      <c r="I78" s="176">
        <v>250</v>
      </c>
      <c r="J78" s="176">
        <v>800</v>
      </c>
      <c r="K78" s="176">
        <v>1000</v>
      </c>
      <c r="L78" s="176">
        <v>150</v>
      </c>
      <c r="M78" s="176">
        <v>150</v>
      </c>
      <c r="N78" s="176">
        <v>200</v>
      </c>
      <c r="O78" s="177">
        <f t="shared" si="8"/>
        <v>5200</v>
      </c>
    </row>
    <row r="79" spans="1:15" ht="16.5" customHeight="1">
      <c r="A79" s="326"/>
      <c r="B79" s="173" t="s">
        <v>29</v>
      </c>
      <c r="C79" s="176"/>
      <c r="D79" s="176"/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7">
        <f t="shared" si="8"/>
        <v>0</v>
      </c>
    </row>
    <row r="80" spans="1:15" ht="16.5" customHeight="1">
      <c r="A80" s="326" t="s">
        <v>453</v>
      </c>
      <c r="B80" s="173" t="s">
        <v>0</v>
      </c>
      <c r="C80" s="176">
        <v>46</v>
      </c>
      <c r="D80" s="176">
        <v>46</v>
      </c>
      <c r="E80" s="176">
        <v>46</v>
      </c>
      <c r="F80" s="176">
        <v>46</v>
      </c>
      <c r="G80" s="176">
        <v>46</v>
      </c>
      <c r="H80" s="176">
        <v>46</v>
      </c>
      <c r="I80" s="176">
        <v>46</v>
      </c>
      <c r="J80" s="176">
        <v>46</v>
      </c>
      <c r="K80" s="176">
        <v>46</v>
      </c>
      <c r="L80" s="176">
        <v>46</v>
      </c>
      <c r="M80" s="176">
        <v>46</v>
      </c>
      <c r="N80" s="176">
        <v>44</v>
      </c>
      <c r="O80" s="177">
        <v>550</v>
      </c>
    </row>
    <row r="81" spans="1:15" ht="16.5" customHeight="1">
      <c r="A81" s="326"/>
      <c r="B81" s="173" t="s">
        <v>29</v>
      </c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7">
        <f t="shared" si="8"/>
        <v>0</v>
      </c>
    </row>
    <row r="82" spans="1:15" ht="16.5" customHeight="1">
      <c r="A82" s="326" t="s">
        <v>454</v>
      </c>
      <c r="B82" s="173" t="s">
        <v>0</v>
      </c>
      <c r="C82" s="176">
        <v>370</v>
      </c>
      <c r="D82" s="176">
        <v>370</v>
      </c>
      <c r="E82" s="176">
        <v>371</v>
      </c>
      <c r="F82" s="176">
        <v>371</v>
      </c>
      <c r="G82" s="176">
        <v>370</v>
      </c>
      <c r="H82" s="176">
        <v>370</v>
      </c>
      <c r="I82" s="176">
        <v>370</v>
      </c>
      <c r="J82" s="176">
        <v>371</v>
      </c>
      <c r="K82" s="176">
        <v>371</v>
      </c>
      <c r="L82" s="176">
        <v>370</v>
      </c>
      <c r="M82" s="176">
        <v>370</v>
      </c>
      <c r="N82" s="176">
        <v>376</v>
      </c>
      <c r="O82" s="177">
        <v>4450</v>
      </c>
    </row>
    <row r="83" spans="1:15" ht="16.5" customHeight="1">
      <c r="A83" s="326"/>
      <c r="B83" s="173" t="s">
        <v>29</v>
      </c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7">
        <f t="shared" si="8"/>
        <v>0</v>
      </c>
    </row>
    <row r="84" spans="1:15" ht="16.5" customHeight="1">
      <c r="A84" s="326" t="s">
        <v>455</v>
      </c>
      <c r="B84" s="173" t="s">
        <v>0</v>
      </c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7">
        <f t="shared" si="8"/>
        <v>0</v>
      </c>
    </row>
    <row r="85" spans="1:15" ht="16.5" customHeight="1">
      <c r="A85" s="326"/>
      <c r="B85" s="173" t="s">
        <v>29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  <c r="N85" s="176"/>
      <c r="O85" s="177">
        <f t="shared" si="8"/>
        <v>0</v>
      </c>
    </row>
    <row r="86" spans="1:15" ht="16.5" customHeight="1">
      <c r="A86" s="326" t="s">
        <v>485</v>
      </c>
      <c r="B86" s="173" t="s">
        <v>0</v>
      </c>
      <c r="C86" s="176">
        <v>8125</v>
      </c>
      <c r="D86" s="176">
        <v>22749</v>
      </c>
      <c r="E86" s="176">
        <v>11375</v>
      </c>
      <c r="F86" s="176">
        <v>13000</v>
      </c>
      <c r="G86" s="176">
        <v>13000</v>
      </c>
      <c r="H86" s="176">
        <v>13000</v>
      </c>
      <c r="I86" s="176">
        <v>13000</v>
      </c>
      <c r="J86" s="176">
        <v>13000</v>
      </c>
      <c r="K86" s="176">
        <v>13000</v>
      </c>
      <c r="L86" s="176">
        <v>13000</v>
      </c>
      <c r="M86" s="176">
        <v>13000</v>
      </c>
      <c r="N86" s="176">
        <v>16246</v>
      </c>
      <c r="O86" s="177">
        <f>SUM(C86:N86)</f>
        <v>162495</v>
      </c>
    </row>
    <row r="87" spans="1:15" ht="16.5" customHeight="1">
      <c r="A87" s="326"/>
      <c r="B87" s="173" t="s">
        <v>29</v>
      </c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7">
        <f>SUM(C87:N87)</f>
        <v>0</v>
      </c>
    </row>
    <row r="88" spans="1:15" ht="16.5" customHeight="1">
      <c r="A88" s="326" t="s">
        <v>456</v>
      </c>
      <c r="B88" s="173" t="s">
        <v>0</v>
      </c>
      <c r="C88" s="176"/>
      <c r="D88" s="176"/>
      <c r="E88" s="176">
        <v>86670</v>
      </c>
      <c r="F88" s="176">
        <v>86670</v>
      </c>
      <c r="G88" s="176">
        <v>86670</v>
      </c>
      <c r="H88" s="176">
        <v>86670</v>
      </c>
      <c r="I88" s="176">
        <v>86670</v>
      </c>
      <c r="J88" s="176">
        <v>86670</v>
      </c>
      <c r="K88" s="176">
        <v>86670</v>
      </c>
      <c r="L88" s="176">
        <v>86670</v>
      </c>
      <c r="M88" s="176">
        <v>86682</v>
      </c>
      <c r="N88" s="176"/>
      <c r="O88" s="177">
        <f>SUM(C88:N88)</f>
        <v>780042</v>
      </c>
    </row>
    <row r="89" spans="1:15" ht="16.5" customHeight="1">
      <c r="A89" s="326"/>
      <c r="B89" s="173" t="s">
        <v>29</v>
      </c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7">
        <f t="shared" si="8"/>
        <v>0</v>
      </c>
    </row>
    <row r="90" spans="1:15" ht="16.5" customHeight="1">
      <c r="A90" s="326" t="s">
        <v>457</v>
      </c>
      <c r="B90" s="173" t="s">
        <v>0</v>
      </c>
      <c r="C90" s="176">
        <v>4580</v>
      </c>
      <c r="D90" s="176">
        <v>4580</v>
      </c>
      <c r="E90" s="176">
        <v>4580</v>
      </c>
      <c r="F90" s="176">
        <v>4580</v>
      </c>
      <c r="G90" s="176">
        <v>4580</v>
      </c>
      <c r="H90" s="176">
        <v>4580</v>
      </c>
      <c r="I90" s="176">
        <v>4580</v>
      </c>
      <c r="J90" s="176">
        <v>4580</v>
      </c>
      <c r="K90" s="176">
        <v>4585</v>
      </c>
      <c r="L90" s="176">
        <v>4580</v>
      </c>
      <c r="M90" s="176">
        <v>4580</v>
      </c>
      <c r="N90" s="176">
        <v>4615</v>
      </c>
      <c r="O90" s="177">
        <f>SUM(C90:N90)</f>
        <v>55000</v>
      </c>
    </row>
    <row r="91" spans="1:15" ht="16.5" customHeight="1">
      <c r="A91" s="326"/>
      <c r="B91" s="173" t="s">
        <v>29</v>
      </c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7">
        <f t="shared" si="8"/>
        <v>0</v>
      </c>
    </row>
    <row r="92" spans="1:15" ht="16.5" customHeight="1">
      <c r="A92" s="326" t="s">
        <v>458</v>
      </c>
      <c r="B92" s="173" t="s">
        <v>0</v>
      </c>
      <c r="C92" s="176"/>
      <c r="D92" s="176"/>
      <c r="E92" s="176"/>
      <c r="F92" s="176"/>
      <c r="G92" s="176"/>
      <c r="H92" s="176"/>
      <c r="I92" s="176"/>
      <c r="J92" s="176"/>
      <c r="K92" s="176"/>
      <c r="L92" s="176"/>
      <c r="M92" s="176"/>
      <c r="N92" s="176"/>
      <c r="O92" s="177">
        <f t="shared" si="8"/>
        <v>0</v>
      </c>
    </row>
    <row r="93" spans="1:15" ht="16.5" customHeight="1">
      <c r="A93" s="326"/>
      <c r="B93" s="173" t="s">
        <v>29</v>
      </c>
      <c r="C93" s="176"/>
      <c r="D93" s="176"/>
      <c r="E93" s="176"/>
      <c r="F93" s="176"/>
      <c r="G93" s="176"/>
      <c r="H93" s="176"/>
      <c r="I93" s="176"/>
      <c r="J93" s="176"/>
      <c r="K93" s="176"/>
      <c r="L93" s="176"/>
      <c r="M93" s="176"/>
      <c r="N93" s="176"/>
      <c r="O93" s="177">
        <f t="shared" si="8"/>
        <v>0</v>
      </c>
    </row>
    <row r="94" spans="1:15" ht="16.5" customHeight="1">
      <c r="A94" s="327" t="s">
        <v>459</v>
      </c>
      <c r="B94" s="173" t="s">
        <v>0</v>
      </c>
      <c r="C94" s="160">
        <v>695</v>
      </c>
      <c r="D94" s="160">
        <v>695</v>
      </c>
      <c r="E94" s="160">
        <v>695</v>
      </c>
      <c r="F94" s="160">
        <v>695</v>
      </c>
      <c r="G94" s="160">
        <v>695</v>
      </c>
      <c r="H94" s="160">
        <v>695</v>
      </c>
      <c r="I94" s="160">
        <v>695</v>
      </c>
      <c r="J94" s="160">
        <v>695</v>
      </c>
      <c r="K94" s="160">
        <v>695</v>
      </c>
      <c r="L94" s="160">
        <v>695</v>
      </c>
      <c r="M94" s="176">
        <v>695</v>
      </c>
      <c r="N94" s="176">
        <v>690</v>
      </c>
      <c r="O94" s="177">
        <f>SUM(C94:N94)</f>
        <v>8335</v>
      </c>
    </row>
    <row r="95" spans="1:15" ht="16.5" customHeight="1">
      <c r="A95" s="328"/>
      <c r="B95" s="173" t="s">
        <v>29</v>
      </c>
      <c r="C95" s="176"/>
      <c r="D95" s="176"/>
      <c r="E95" s="176"/>
      <c r="F95" s="176"/>
      <c r="G95" s="176"/>
      <c r="H95" s="176"/>
      <c r="I95" s="176"/>
      <c r="J95" s="176"/>
      <c r="K95" s="176"/>
      <c r="L95" s="176"/>
      <c r="M95" s="176"/>
      <c r="N95" s="176"/>
      <c r="O95" s="177">
        <f t="shared" si="8"/>
        <v>0</v>
      </c>
    </row>
    <row r="96" spans="1:15" ht="16.5" customHeight="1">
      <c r="A96" s="326" t="s">
        <v>460</v>
      </c>
      <c r="B96" s="173" t="s">
        <v>0</v>
      </c>
      <c r="C96" s="176">
        <v>176</v>
      </c>
      <c r="D96" s="176">
        <v>176</v>
      </c>
      <c r="E96" s="176">
        <v>176</v>
      </c>
      <c r="F96" s="176">
        <v>176</v>
      </c>
      <c r="G96" s="176">
        <v>66</v>
      </c>
      <c r="H96" s="176">
        <v>66</v>
      </c>
      <c r="I96" s="176">
        <v>66</v>
      </c>
      <c r="J96" s="176">
        <v>65</v>
      </c>
      <c r="K96" s="176">
        <v>65</v>
      </c>
      <c r="L96" s="176">
        <v>65</v>
      </c>
      <c r="M96" s="176">
        <v>65</v>
      </c>
      <c r="N96" s="176">
        <v>65</v>
      </c>
      <c r="O96" s="177">
        <f t="shared" si="8"/>
        <v>1227</v>
      </c>
    </row>
    <row r="97" spans="1:15" ht="16.5" customHeight="1">
      <c r="A97" s="326"/>
      <c r="B97" s="173" t="s">
        <v>29</v>
      </c>
      <c r="C97" s="176"/>
      <c r="D97" s="176"/>
      <c r="E97" s="176"/>
      <c r="F97" s="176"/>
      <c r="G97" s="176"/>
      <c r="H97" s="176"/>
      <c r="I97" s="176"/>
      <c r="J97" s="176"/>
      <c r="K97" s="176"/>
      <c r="L97" s="176"/>
      <c r="M97" s="176"/>
      <c r="N97" s="176"/>
      <c r="O97" s="177"/>
    </row>
    <row r="98" spans="1:15" ht="16.5" customHeight="1">
      <c r="A98" s="326" t="s">
        <v>512</v>
      </c>
      <c r="B98" s="173" t="s">
        <v>0</v>
      </c>
      <c r="C98" s="176"/>
      <c r="D98" s="176"/>
      <c r="E98" s="176"/>
      <c r="F98" s="176"/>
      <c r="G98" s="176"/>
      <c r="H98" s="176"/>
      <c r="I98" s="176"/>
      <c r="J98" s="176"/>
      <c r="K98" s="176"/>
      <c r="L98" s="176"/>
      <c r="M98" s="176"/>
      <c r="N98" s="176">
        <v>26000</v>
      </c>
      <c r="O98" s="177">
        <f>SUM(C98:N98)</f>
        <v>26000</v>
      </c>
    </row>
    <row r="99" spans="1:15" ht="16.5" customHeight="1">
      <c r="A99" s="326"/>
      <c r="B99" s="173" t="s">
        <v>29</v>
      </c>
      <c r="C99" s="176"/>
      <c r="D99" s="176"/>
      <c r="E99" s="176"/>
      <c r="F99" s="176"/>
      <c r="G99" s="176"/>
      <c r="H99" s="176"/>
      <c r="I99" s="176"/>
      <c r="J99" s="176"/>
      <c r="K99" s="176"/>
      <c r="L99" s="176"/>
      <c r="M99" s="176"/>
      <c r="N99" s="176"/>
      <c r="O99" s="176"/>
    </row>
    <row r="100" spans="1:16" ht="16.5" customHeight="1">
      <c r="A100" s="316" t="s">
        <v>461</v>
      </c>
      <c r="B100" s="173" t="s">
        <v>0</v>
      </c>
      <c r="C100" s="178">
        <f>SUM(C60:C99)</f>
        <v>22614</v>
      </c>
      <c r="D100" s="178">
        <f aca="true" t="shared" si="9" ref="D100:N100">SUM(D60:D99)</f>
        <v>38188</v>
      </c>
      <c r="E100" s="178">
        <f t="shared" si="9"/>
        <v>114535</v>
      </c>
      <c r="F100" s="178">
        <f t="shared" si="9"/>
        <v>116161</v>
      </c>
      <c r="G100" s="178">
        <f t="shared" si="9"/>
        <v>117279</v>
      </c>
      <c r="H100" s="178">
        <f t="shared" si="9"/>
        <v>112174</v>
      </c>
      <c r="I100" s="178">
        <f t="shared" si="9"/>
        <v>112224</v>
      </c>
      <c r="J100" s="178">
        <f t="shared" si="9"/>
        <v>113074</v>
      </c>
      <c r="K100" s="178">
        <f t="shared" si="9"/>
        <v>114454</v>
      </c>
      <c r="L100" s="178">
        <f t="shared" si="9"/>
        <v>113099</v>
      </c>
      <c r="M100" s="178">
        <f t="shared" si="9"/>
        <v>112981</v>
      </c>
      <c r="N100" s="178">
        <f t="shared" si="9"/>
        <v>55173</v>
      </c>
      <c r="O100" s="178">
        <f>SUM(C100:N100)</f>
        <v>1141956</v>
      </c>
      <c r="P100" s="3"/>
    </row>
    <row r="101" spans="1:2" ht="16.5" customHeight="1">
      <c r="A101" s="316"/>
      <c r="B101" s="173" t="s">
        <v>29</v>
      </c>
    </row>
    <row r="102" spans="1:15" ht="16.5" customHeight="1">
      <c r="A102" s="316" t="s">
        <v>462</v>
      </c>
      <c r="B102" s="173" t="s">
        <v>0</v>
      </c>
      <c r="C102" s="178">
        <f aca="true" t="shared" si="10" ref="C102:O102">C100-C46</f>
        <v>-7637</v>
      </c>
      <c r="D102" s="178">
        <f t="shared" si="10"/>
        <v>9908</v>
      </c>
      <c r="E102" s="178">
        <f t="shared" si="10"/>
        <v>-4368</v>
      </c>
      <c r="F102" s="178">
        <f t="shared" si="10"/>
        <v>-1542</v>
      </c>
      <c r="G102" s="178">
        <f t="shared" si="10"/>
        <v>-73</v>
      </c>
      <c r="H102" s="178">
        <f t="shared" si="10"/>
        <v>-6309</v>
      </c>
      <c r="I102" s="178">
        <f t="shared" si="10"/>
        <v>-1049</v>
      </c>
      <c r="J102" s="178">
        <f t="shared" si="10"/>
        <v>-198</v>
      </c>
      <c r="K102" s="178">
        <f t="shared" si="10"/>
        <v>-2269</v>
      </c>
      <c r="L102" s="178">
        <f t="shared" si="10"/>
        <v>-4424</v>
      </c>
      <c r="M102" s="178">
        <f t="shared" si="10"/>
        <v>-5046</v>
      </c>
      <c r="N102" s="178">
        <f t="shared" si="10"/>
        <v>23007</v>
      </c>
      <c r="O102" s="178">
        <f t="shared" si="10"/>
        <v>0</v>
      </c>
    </row>
    <row r="103" spans="1:15" ht="16.5" customHeight="1">
      <c r="A103" s="316"/>
      <c r="B103" s="173" t="s">
        <v>29</v>
      </c>
      <c r="C103" s="178">
        <f aca="true" t="shared" si="11" ref="C103:O103">C101-C47</f>
        <v>0</v>
      </c>
      <c r="D103" s="178">
        <f t="shared" si="11"/>
        <v>0</v>
      </c>
      <c r="E103" s="178">
        <f t="shared" si="11"/>
        <v>0</v>
      </c>
      <c r="F103" s="178">
        <f t="shared" si="11"/>
        <v>0</v>
      </c>
      <c r="G103" s="178">
        <f t="shared" si="11"/>
        <v>0</v>
      </c>
      <c r="H103" s="178">
        <f t="shared" si="11"/>
        <v>0</v>
      </c>
      <c r="I103" s="178">
        <f t="shared" si="11"/>
        <v>0</v>
      </c>
      <c r="J103" s="178">
        <f t="shared" si="11"/>
        <v>0</v>
      </c>
      <c r="K103" s="178">
        <f t="shared" si="11"/>
        <v>0</v>
      </c>
      <c r="L103" s="178">
        <f t="shared" si="11"/>
        <v>0</v>
      </c>
      <c r="M103" s="178">
        <f t="shared" si="11"/>
        <v>0</v>
      </c>
      <c r="N103" s="178">
        <f t="shared" si="11"/>
        <v>0</v>
      </c>
      <c r="O103" s="178">
        <f t="shared" si="11"/>
        <v>0</v>
      </c>
    </row>
    <row r="104" spans="3:1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mergeCells count="52">
    <mergeCell ref="A100:A101"/>
    <mergeCell ref="A102:A103"/>
    <mergeCell ref="A92:A93"/>
    <mergeCell ref="A94:A95"/>
    <mergeCell ref="A96:A97"/>
    <mergeCell ref="A98:A99"/>
    <mergeCell ref="A84:A85"/>
    <mergeCell ref="A86:A87"/>
    <mergeCell ref="A88:A89"/>
    <mergeCell ref="A90:A91"/>
    <mergeCell ref="A76:A77"/>
    <mergeCell ref="A78:A79"/>
    <mergeCell ref="A80:A81"/>
    <mergeCell ref="A82:A83"/>
    <mergeCell ref="A68:A69"/>
    <mergeCell ref="A70:A71"/>
    <mergeCell ref="A72:A73"/>
    <mergeCell ref="A74:A75"/>
    <mergeCell ref="A60:A61"/>
    <mergeCell ref="A62:A63"/>
    <mergeCell ref="A64:A65"/>
    <mergeCell ref="A66:A67"/>
    <mergeCell ref="A46:A47"/>
    <mergeCell ref="A56:O56"/>
    <mergeCell ref="A58:A59"/>
    <mergeCell ref="B58:B59"/>
    <mergeCell ref="C58:O58"/>
    <mergeCell ref="A38:A39"/>
    <mergeCell ref="A40:A41"/>
    <mergeCell ref="A42:A43"/>
    <mergeCell ref="A44:A45"/>
    <mergeCell ref="A30:A31"/>
    <mergeCell ref="A32:A33"/>
    <mergeCell ref="A34:A35"/>
    <mergeCell ref="A36:A37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10:A11"/>
    <mergeCell ref="A12:A13"/>
    <mergeCell ref="A1:O1"/>
    <mergeCell ref="A2:O2"/>
    <mergeCell ref="A4:A5"/>
    <mergeCell ref="B4:B5"/>
    <mergeCell ref="C4:O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&amp;C14. melléklet a 1/2013. (II. 21.)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4:L16"/>
  <sheetViews>
    <sheetView workbookViewId="0" topLeftCell="A1">
      <selection activeCell="I13" sqref="I13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8" t="s">
        <v>487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12.75">
      <c r="K7" s="4" t="s">
        <v>463</v>
      </c>
    </row>
    <row r="8" spans="1:12" ht="38.25">
      <c r="A8" s="179" t="s">
        <v>388</v>
      </c>
      <c r="B8" s="187" t="s">
        <v>464</v>
      </c>
      <c r="C8" s="188" t="s">
        <v>465</v>
      </c>
      <c r="D8" s="189" t="s">
        <v>486</v>
      </c>
      <c r="E8" s="188" t="s">
        <v>488</v>
      </c>
      <c r="F8" s="181" t="s">
        <v>461</v>
      </c>
      <c r="G8" s="180" t="s">
        <v>466</v>
      </c>
      <c r="H8" s="180" t="s">
        <v>467</v>
      </c>
      <c r="I8" s="180" t="s">
        <v>468</v>
      </c>
      <c r="J8" s="180" t="s">
        <v>469</v>
      </c>
      <c r="K8" s="181" t="s">
        <v>441</v>
      </c>
      <c r="L8" s="37"/>
    </row>
    <row r="9" spans="1:11" ht="18" customHeight="1">
      <c r="A9" s="159">
        <v>1</v>
      </c>
      <c r="B9" s="160" t="s">
        <v>259</v>
      </c>
      <c r="C9" s="186">
        <v>40789</v>
      </c>
      <c r="D9" s="160">
        <v>29178</v>
      </c>
      <c r="E9" s="160">
        <v>17754</v>
      </c>
      <c r="F9" s="157">
        <f>C9+D9+E9</f>
        <v>87721</v>
      </c>
      <c r="G9" s="160">
        <v>42712</v>
      </c>
      <c r="H9" s="160">
        <v>11294</v>
      </c>
      <c r="I9" s="160">
        <v>33715</v>
      </c>
      <c r="J9" s="160"/>
      <c r="K9" s="157">
        <f>SUM(G9:J9)</f>
        <v>87721</v>
      </c>
    </row>
    <row r="10" spans="1:11" ht="18" customHeight="1">
      <c r="A10" s="159">
        <v>2</v>
      </c>
      <c r="B10" s="160" t="s">
        <v>258</v>
      </c>
      <c r="C10" s="160">
        <v>2101</v>
      </c>
      <c r="D10" s="160">
        <v>43584</v>
      </c>
      <c r="E10" s="160">
        <v>10416</v>
      </c>
      <c r="F10" s="157">
        <f>C10+D10+E10</f>
        <v>56101</v>
      </c>
      <c r="G10" s="160">
        <v>32431</v>
      </c>
      <c r="H10" s="160">
        <v>8756</v>
      </c>
      <c r="I10" s="160">
        <v>14914</v>
      </c>
      <c r="J10" s="160"/>
      <c r="K10" s="157">
        <f>SUM(G10:J10)</f>
        <v>56101</v>
      </c>
    </row>
    <row r="11" spans="1:11" ht="18" customHeight="1">
      <c r="A11" s="159">
        <v>3</v>
      </c>
      <c r="B11" s="160" t="s">
        <v>470</v>
      </c>
      <c r="C11" s="160">
        <v>358</v>
      </c>
      <c r="D11" s="160">
        <v>4530</v>
      </c>
      <c r="E11" s="160">
        <v>2168</v>
      </c>
      <c r="F11" s="157">
        <f>C11+D11+E11</f>
        <v>7056</v>
      </c>
      <c r="G11" s="160">
        <v>3507</v>
      </c>
      <c r="H11" s="160">
        <v>947</v>
      </c>
      <c r="I11" s="160">
        <v>2602</v>
      </c>
      <c r="J11" s="160"/>
      <c r="K11" s="157">
        <f>SUM(G11:J11)</f>
        <v>7056</v>
      </c>
    </row>
    <row r="12" spans="1:11" ht="18" customHeight="1">
      <c r="A12" s="159">
        <v>4</v>
      </c>
      <c r="B12" s="160" t="s">
        <v>186</v>
      </c>
      <c r="C12" s="160"/>
      <c r="D12" s="160">
        <v>98327</v>
      </c>
      <c r="E12" s="160">
        <v>30676</v>
      </c>
      <c r="F12" s="157">
        <f>C12+D12+E12</f>
        <v>129003</v>
      </c>
      <c r="G12" s="160">
        <v>42332</v>
      </c>
      <c r="H12" s="160">
        <v>11486</v>
      </c>
      <c r="I12" s="160">
        <v>11000</v>
      </c>
      <c r="J12" s="160">
        <v>64185</v>
      </c>
      <c r="K12" s="157">
        <f>SUM(G12:J12)</f>
        <v>129003</v>
      </c>
    </row>
    <row r="13" spans="1:11" ht="18" customHeight="1">
      <c r="A13" s="329" t="s">
        <v>471</v>
      </c>
      <c r="B13" s="330"/>
      <c r="C13" s="157">
        <f>SUM(C9:C12)</f>
        <v>43248</v>
      </c>
      <c r="D13" s="157">
        <f aca="true" t="shared" si="0" ref="D13:J13">SUM(D9:D12)</f>
        <v>175619</v>
      </c>
      <c r="E13" s="157">
        <f>SUM(E9:E12)</f>
        <v>61014</v>
      </c>
      <c r="F13" s="157">
        <f>C13+D13+E13</f>
        <v>279881</v>
      </c>
      <c r="G13" s="157">
        <f t="shared" si="0"/>
        <v>120982</v>
      </c>
      <c r="H13" s="157">
        <f t="shared" si="0"/>
        <v>32483</v>
      </c>
      <c r="I13" s="157">
        <f t="shared" si="0"/>
        <v>62231</v>
      </c>
      <c r="J13" s="157">
        <f t="shared" si="0"/>
        <v>64185</v>
      </c>
      <c r="K13" s="157">
        <f>SUM(G13:J13)</f>
        <v>279881</v>
      </c>
    </row>
    <row r="16" ht="12.75">
      <c r="C16" s="54"/>
    </row>
  </sheetData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&amp;C15. melléklet a 1/2013. (II. 21.)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G15" sqref="G15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12.421875" style="0" customWidth="1"/>
    <col min="4" max="4" width="12.8515625" style="0" customWidth="1"/>
    <col min="5" max="6" width="12.28125" style="0" customWidth="1"/>
    <col min="7" max="7" width="13.7109375" style="0" customWidth="1"/>
    <col min="8" max="8" width="13.00390625" style="0" customWidth="1"/>
    <col min="9" max="9" width="12.28125" style="0" customWidth="1"/>
  </cols>
  <sheetData>
    <row r="2" spans="1:9" ht="12.75">
      <c r="A2" s="38" t="s">
        <v>481</v>
      </c>
      <c r="B2" s="33"/>
      <c r="C2" s="33"/>
      <c r="D2" s="33"/>
      <c r="E2" s="33"/>
      <c r="F2" s="33"/>
      <c r="G2" s="33"/>
      <c r="H2" s="33"/>
      <c r="I2" s="33"/>
    </row>
    <row r="4" ht="12.75">
      <c r="I4" t="s">
        <v>463</v>
      </c>
    </row>
    <row r="5" spans="1:9" ht="44.25">
      <c r="A5" s="182" t="s">
        <v>388</v>
      </c>
      <c r="B5" s="183" t="s">
        <v>472</v>
      </c>
      <c r="C5" s="180" t="s">
        <v>473</v>
      </c>
      <c r="D5" s="180" t="s">
        <v>474</v>
      </c>
      <c r="E5" s="180" t="s">
        <v>475</v>
      </c>
      <c r="F5" s="181" t="s">
        <v>164</v>
      </c>
      <c r="G5" s="180" t="s">
        <v>476</v>
      </c>
      <c r="H5" s="180" t="s">
        <v>477</v>
      </c>
      <c r="I5" s="181" t="s">
        <v>164</v>
      </c>
    </row>
    <row r="6" spans="1:9" ht="51">
      <c r="A6" s="159">
        <v>1</v>
      </c>
      <c r="B6" s="162" t="s">
        <v>478</v>
      </c>
      <c r="C6" s="170" t="s">
        <v>479</v>
      </c>
      <c r="D6" s="184">
        <v>1882154</v>
      </c>
      <c r="E6" s="184">
        <v>780042</v>
      </c>
      <c r="F6" s="185">
        <v>2662196</v>
      </c>
      <c r="G6" s="184">
        <v>1928481</v>
      </c>
      <c r="H6" s="184">
        <v>780042</v>
      </c>
      <c r="I6" s="185">
        <f>SUM(G6:H6)</f>
        <v>2708523</v>
      </c>
    </row>
    <row r="9" ht="12.75">
      <c r="H9" s="54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&amp;C16. melléklet a 1/2013. (II 21.)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5:L14"/>
  <sheetViews>
    <sheetView zoomScalePageLayoutView="0" workbookViewId="0" topLeftCell="A3">
      <selection activeCell="B20" sqref="B20"/>
    </sheetView>
  </sheetViews>
  <sheetFormatPr defaultColWidth="9.140625" defaultRowHeight="12.75"/>
  <cols>
    <col min="2" max="2" width="19.421875" style="0" customWidth="1"/>
  </cols>
  <sheetData>
    <row r="5" spans="2:12" ht="12.75">
      <c r="B5" s="230" t="s">
        <v>497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7" spans="2:12" ht="12.75">
      <c r="B7" s="230" t="s">
        <v>498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10" spans="2:12" ht="12.75">
      <c r="B10" s="230" t="s">
        <v>499</v>
      </c>
      <c r="C10" s="230"/>
      <c r="D10" s="230"/>
      <c r="E10" s="230"/>
      <c r="F10" s="230"/>
      <c r="G10" s="230"/>
      <c r="H10" s="230"/>
      <c r="I10" s="331"/>
      <c r="J10" s="331"/>
      <c r="K10" s="331"/>
      <c r="L10" s="331"/>
    </row>
    <row r="12" spans="11:12" ht="12.75">
      <c r="K12" s="332" t="s">
        <v>463</v>
      </c>
      <c r="L12" s="332"/>
    </row>
    <row r="13" spans="2:12" ht="25.5">
      <c r="B13" s="194" t="s">
        <v>501</v>
      </c>
      <c r="C13" s="159">
        <v>2013</v>
      </c>
      <c r="D13" s="159">
        <v>2014</v>
      </c>
      <c r="E13" s="159">
        <v>2015</v>
      </c>
      <c r="F13" s="159">
        <v>2016</v>
      </c>
      <c r="G13" s="159">
        <v>2017</v>
      </c>
      <c r="H13" s="159">
        <v>2018</v>
      </c>
      <c r="I13" s="159">
        <v>2019</v>
      </c>
      <c r="J13" s="159">
        <v>2020</v>
      </c>
      <c r="K13" s="159">
        <v>2021</v>
      </c>
      <c r="L13" s="159">
        <v>2022</v>
      </c>
    </row>
    <row r="14" spans="2:12" ht="23.25" customHeight="1">
      <c r="B14" s="158" t="s">
        <v>401</v>
      </c>
      <c r="C14" s="161">
        <v>297610</v>
      </c>
      <c r="D14" s="161">
        <v>297610</v>
      </c>
      <c r="E14" s="161">
        <v>297610</v>
      </c>
      <c r="F14" s="161">
        <v>297610</v>
      </c>
      <c r="G14" s="161">
        <v>297610</v>
      </c>
      <c r="H14" s="161">
        <v>297610</v>
      </c>
      <c r="I14" s="161">
        <v>297610</v>
      </c>
      <c r="J14" s="161">
        <v>297610</v>
      </c>
      <c r="K14" s="161">
        <v>297610</v>
      </c>
      <c r="L14" s="161">
        <v>297610</v>
      </c>
    </row>
  </sheetData>
  <sheetProtection/>
  <mergeCells count="4">
    <mergeCell ref="B5:L5"/>
    <mergeCell ref="B10:L10"/>
    <mergeCell ref="B7:L7"/>
    <mergeCell ref="K12:L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&amp;C17. melléklet a 1/2013. (II. 21.)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G11" sqref="G11"/>
    </sheetView>
  </sheetViews>
  <sheetFormatPr defaultColWidth="9.140625" defaultRowHeight="12.75"/>
  <cols>
    <col min="1" max="1" width="17.8515625" style="0" customWidth="1"/>
    <col min="2" max="2" width="11.7109375" style="0" customWidth="1"/>
    <col min="3" max="3" width="12.57421875" style="0" customWidth="1"/>
    <col min="4" max="4" width="11.28125" style="0" customWidth="1"/>
    <col min="5" max="5" width="10.57421875" style="0" customWidth="1"/>
    <col min="6" max="6" width="11.710937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14.7109375" style="0" customWidth="1"/>
  </cols>
  <sheetData>
    <row r="1" ht="12.75">
      <c r="D1" s="21" t="s">
        <v>319</v>
      </c>
    </row>
    <row r="2" spans="2:8" ht="12.75">
      <c r="B2" s="333" t="s">
        <v>489</v>
      </c>
      <c r="C2" s="333"/>
      <c r="D2" s="333"/>
      <c r="E2" s="333"/>
      <c r="F2" s="333"/>
      <c r="G2" s="333"/>
      <c r="H2" s="230"/>
    </row>
    <row r="3" spans="2:8" ht="12.75">
      <c r="B3" s="333" t="s">
        <v>500</v>
      </c>
      <c r="C3" s="333"/>
      <c r="D3" s="333"/>
      <c r="E3" s="333"/>
      <c r="F3" s="333"/>
      <c r="G3" s="333"/>
      <c r="H3" s="333"/>
    </row>
    <row r="4" ht="12.75">
      <c r="I4" t="s">
        <v>463</v>
      </c>
    </row>
    <row r="5" spans="1:10" ht="12.75">
      <c r="A5" s="334" t="s">
        <v>464</v>
      </c>
      <c r="B5" s="336" t="s">
        <v>490</v>
      </c>
      <c r="C5" s="337"/>
      <c r="D5" s="337"/>
      <c r="E5" s="338"/>
      <c r="F5" s="336" t="s">
        <v>31</v>
      </c>
      <c r="G5" s="337"/>
      <c r="H5" s="337"/>
      <c r="I5" s="338"/>
      <c r="J5" s="190"/>
    </row>
    <row r="6" spans="1:10" ht="45">
      <c r="A6" s="335"/>
      <c r="B6" s="195" t="s">
        <v>491</v>
      </c>
      <c r="C6" s="195" t="s">
        <v>492</v>
      </c>
      <c r="D6" s="195" t="s">
        <v>493</v>
      </c>
      <c r="E6" s="196" t="s">
        <v>164</v>
      </c>
      <c r="F6" s="195" t="s">
        <v>491</v>
      </c>
      <c r="G6" s="195" t="s">
        <v>492</v>
      </c>
      <c r="H6" s="195" t="s">
        <v>502</v>
      </c>
      <c r="I6" s="196" t="s">
        <v>164</v>
      </c>
      <c r="J6" s="199" t="s">
        <v>494</v>
      </c>
    </row>
    <row r="7" spans="1:10" ht="12.75">
      <c r="A7" s="191" t="s">
        <v>495</v>
      </c>
      <c r="B7" s="192">
        <v>45685</v>
      </c>
      <c r="C7" s="192">
        <v>0</v>
      </c>
      <c r="D7" s="192">
        <v>0</v>
      </c>
      <c r="E7" s="192">
        <f aca="true" t="shared" si="0" ref="E7:E12">SUM(B7:D7)</f>
        <v>45685</v>
      </c>
      <c r="F7" s="192">
        <v>56101</v>
      </c>
      <c r="G7" s="192">
        <v>0</v>
      </c>
      <c r="H7" s="192">
        <v>0</v>
      </c>
      <c r="I7" s="192">
        <f aca="true" t="shared" si="1" ref="I7:I12">SUM(F7:H7)</f>
        <v>56101</v>
      </c>
      <c r="J7" s="193">
        <f aca="true" t="shared" si="2" ref="J7:J12">E7-I7</f>
        <v>-10416</v>
      </c>
    </row>
    <row r="8" spans="1:10" ht="12.75">
      <c r="A8" s="191" t="s">
        <v>259</v>
      </c>
      <c r="B8" s="192">
        <v>18187</v>
      </c>
      <c r="C8" s="192">
        <v>51780</v>
      </c>
      <c r="D8" s="192">
        <v>0</v>
      </c>
      <c r="E8" s="192">
        <f t="shared" si="0"/>
        <v>69967</v>
      </c>
      <c r="F8" s="192">
        <v>28243</v>
      </c>
      <c r="G8" s="192">
        <v>59478</v>
      </c>
      <c r="H8" s="192">
        <v>0</v>
      </c>
      <c r="I8" s="192">
        <f t="shared" si="1"/>
        <v>87721</v>
      </c>
      <c r="J8" s="193">
        <f t="shared" si="2"/>
        <v>-17754</v>
      </c>
    </row>
    <row r="9" spans="1:10" ht="12.75">
      <c r="A9" s="191" t="s">
        <v>496</v>
      </c>
      <c r="B9" s="192">
        <v>4888</v>
      </c>
      <c r="C9" s="192">
        <v>0</v>
      </c>
      <c r="D9" s="192">
        <v>0</v>
      </c>
      <c r="E9" s="192">
        <f t="shared" si="0"/>
        <v>4888</v>
      </c>
      <c r="F9" s="192">
        <v>7056</v>
      </c>
      <c r="G9" s="192">
        <v>0</v>
      </c>
      <c r="H9" s="192">
        <v>0</v>
      </c>
      <c r="I9" s="192">
        <f t="shared" si="1"/>
        <v>7056</v>
      </c>
      <c r="J9" s="193">
        <f t="shared" si="2"/>
        <v>-2168</v>
      </c>
    </row>
    <row r="10" spans="1:10" ht="12.75">
      <c r="A10" s="191" t="s">
        <v>186</v>
      </c>
      <c r="B10" s="192">
        <v>98327</v>
      </c>
      <c r="C10" s="192">
        <v>0</v>
      </c>
      <c r="D10" s="192">
        <v>0</v>
      </c>
      <c r="E10" s="192">
        <f t="shared" si="0"/>
        <v>98327</v>
      </c>
      <c r="F10" s="192">
        <v>129003</v>
      </c>
      <c r="G10" s="192">
        <v>0</v>
      </c>
      <c r="H10" s="192">
        <v>0</v>
      </c>
      <c r="I10" s="192">
        <f t="shared" si="1"/>
        <v>129003</v>
      </c>
      <c r="J10" s="193">
        <f t="shared" si="2"/>
        <v>-30676</v>
      </c>
    </row>
    <row r="11" spans="1:10" ht="12.75">
      <c r="A11" s="191" t="s">
        <v>284</v>
      </c>
      <c r="B11" s="192">
        <v>127047</v>
      </c>
      <c r="C11" s="192">
        <v>796042</v>
      </c>
      <c r="D11" s="192">
        <v>0</v>
      </c>
      <c r="E11" s="192">
        <f t="shared" si="0"/>
        <v>923089</v>
      </c>
      <c r="F11" s="192">
        <v>58460</v>
      </c>
      <c r="G11" s="192">
        <v>803615</v>
      </c>
      <c r="H11" s="192"/>
      <c r="I11" s="192">
        <f t="shared" si="1"/>
        <v>862075</v>
      </c>
      <c r="J11" s="193">
        <f t="shared" si="2"/>
        <v>61014</v>
      </c>
    </row>
    <row r="12" spans="1:10" ht="12.75">
      <c r="A12" s="197" t="s">
        <v>320</v>
      </c>
      <c r="B12" s="198">
        <f>SUM(B7:B11)</f>
        <v>294134</v>
      </c>
      <c r="C12" s="198">
        <f>SUM(C7:C11)</f>
        <v>847822</v>
      </c>
      <c r="D12" s="192">
        <f>SUM(D7:D11)</f>
        <v>0</v>
      </c>
      <c r="E12" s="198">
        <f t="shared" si="0"/>
        <v>1141956</v>
      </c>
      <c r="F12" s="198">
        <f>SUM(F7:F11)</f>
        <v>278863</v>
      </c>
      <c r="G12" s="198">
        <f>SUM(G7:G11)</f>
        <v>863093</v>
      </c>
      <c r="H12" s="192">
        <f>SUM(H7:H11)</f>
        <v>0</v>
      </c>
      <c r="I12" s="198">
        <f t="shared" si="1"/>
        <v>1141956</v>
      </c>
      <c r="J12" s="193">
        <f t="shared" si="2"/>
        <v>0</v>
      </c>
    </row>
  </sheetData>
  <mergeCells count="5">
    <mergeCell ref="B2:H2"/>
    <mergeCell ref="B3:H3"/>
    <mergeCell ref="A5:A6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&amp;C18. melléklet a 1/2013. (II.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230" t="s">
        <v>380</v>
      </c>
      <c r="B1" s="232"/>
      <c r="C1" s="232"/>
      <c r="D1" s="232"/>
      <c r="E1" s="232"/>
    </row>
    <row r="2" spans="1:5" ht="12.75">
      <c r="A2" s="230" t="s">
        <v>186</v>
      </c>
      <c r="B2" s="232"/>
      <c r="C2" s="232"/>
      <c r="D2" s="232"/>
      <c r="E2" s="232"/>
    </row>
    <row r="3" spans="1:3" ht="12.75">
      <c r="A3" s="38"/>
      <c r="B3" s="33"/>
      <c r="C3" s="33"/>
    </row>
    <row r="4" spans="1:5" ht="12.75">
      <c r="A4" s="33"/>
      <c r="B4" s="33"/>
      <c r="C4" s="33"/>
      <c r="E4" s="4" t="s">
        <v>165</v>
      </c>
    </row>
    <row r="5" spans="1:5" ht="41.25" customHeight="1">
      <c r="A5" s="74" t="s">
        <v>213</v>
      </c>
      <c r="B5" s="240" t="s">
        <v>288</v>
      </c>
      <c r="C5" s="220"/>
      <c r="D5" s="240" t="s">
        <v>236</v>
      </c>
      <c r="E5" s="220"/>
    </row>
    <row r="6" spans="1:5" ht="12.75">
      <c r="A6" s="75"/>
      <c r="B6" s="2" t="s">
        <v>0</v>
      </c>
      <c r="C6" s="2" t="s">
        <v>143</v>
      </c>
      <c r="D6" s="6" t="s">
        <v>0</v>
      </c>
      <c r="E6" s="6" t="s">
        <v>143</v>
      </c>
    </row>
    <row r="7" spans="1:5" ht="24.75" customHeight="1">
      <c r="A7" s="51" t="s">
        <v>219</v>
      </c>
      <c r="B7" s="8"/>
      <c r="C7" s="8"/>
      <c r="D7" s="7"/>
      <c r="E7" s="7"/>
    </row>
    <row r="8" spans="1:5" ht="22.5" customHeight="1">
      <c r="A8" s="51" t="s">
        <v>220</v>
      </c>
      <c r="B8" s="8"/>
      <c r="C8" s="8"/>
      <c r="D8" s="7"/>
      <c r="E8" s="7"/>
    </row>
    <row r="9" spans="1:5" ht="22.5" customHeight="1">
      <c r="A9" s="51" t="s">
        <v>221</v>
      </c>
      <c r="B9" s="8"/>
      <c r="C9" s="8"/>
      <c r="D9" s="7"/>
      <c r="E9" s="7"/>
    </row>
    <row r="10" spans="1:5" ht="21.75" customHeight="1">
      <c r="A10" s="51" t="s">
        <v>222</v>
      </c>
      <c r="B10" s="8"/>
      <c r="C10" s="8"/>
      <c r="D10" s="7"/>
      <c r="E10" s="7"/>
    </row>
    <row r="11" spans="1:5" ht="22.5" customHeight="1">
      <c r="A11" s="51" t="s">
        <v>223</v>
      </c>
      <c r="B11" s="8"/>
      <c r="C11" s="8"/>
      <c r="D11" s="7"/>
      <c r="E11" s="7"/>
    </row>
    <row r="12" spans="1:5" ht="22.5" customHeight="1">
      <c r="A12" s="51" t="s">
        <v>224</v>
      </c>
      <c r="B12" s="8"/>
      <c r="C12" s="8"/>
      <c r="D12" s="7"/>
      <c r="E12" s="7"/>
    </row>
    <row r="13" spans="1:5" ht="24.75" customHeight="1">
      <c r="A13" s="51" t="s">
        <v>225</v>
      </c>
      <c r="B13" s="8"/>
      <c r="C13" s="8"/>
      <c r="D13" s="7"/>
      <c r="E13" s="7"/>
    </row>
    <row r="14" spans="1:5" ht="24.75" customHeight="1">
      <c r="A14" s="52" t="s">
        <v>226</v>
      </c>
      <c r="B14" s="7"/>
      <c r="C14" s="7"/>
      <c r="D14" s="7"/>
      <c r="E14" s="7"/>
    </row>
    <row r="15" spans="1:5" ht="24.75" customHeight="1">
      <c r="A15" s="51" t="s">
        <v>227</v>
      </c>
      <c r="B15" s="8"/>
      <c r="C15" s="8"/>
      <c r="D15" s="7"/>
      <c r="E15" s="7"/>
    </row>
    <row r="16" spans="1:5" ht="24.75" customHeight="1">
      <c r="A16" s="51" t="s">
        <v>24</v>
      </c>
      <c r="B16" s="8"/>
      <c r="C16" s="8"/>
      <c r="D16" s="7"/>
      <c r="E16" s="7"/>
    </row>
    <row r="17" spans="1:5" ht="24.75" customHeight="1">
      <c r="A17" s="51" t="s">
        <v>25</v>
      </c>
      <c r="B17" s="8"/>
      <c r="C17" s="8"/>
      <c r="D17" s="7"/>
      <c r="E17" s="7"/>
    </row>
    <row r="18" spans="1:5" ht="24.75" customHeight="1">
      <c r="A18" s="53" t="s">
        <v>238</v>
      </c>
      <c r="B18" s="8"/>
      <c r="C18" s="8"/>
      <c r="D18" s="7"/>
      <c r="E18" s="7"/>
    </row>
    <row r="19" spans="1:5" ht="22.5">
      <c r="A19" s="51" t="s">
        <v>348</v>
      </c>
      <c r="B19" s="8"/>
      <c r="C19" s="8"/>
      <c r="D19" s="7"/>
      <c r="E19" s="7"/>
    </row>
    <row r="20" spans="1:5" ht="12.75">
      <c r="A20" s="51" t="s">
        <v>508</v>
      </c>
      <c r="B20" s="8"/>
      <c r="C20" s="8"/>
      <c r="D20" s="7"/>
      <c r="E20" s="7"/>
    </row>
    <row r="21" spans="1:5" ht="22.5">
      <c r="A21" s="52" t="s">
        <v>228</v>
      </c>
      <c r="B21" s="7"/>
      <c r="C21" s="7"/>
      <c r="D21" s="7"/>
      <c r="E21" s="7"/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1/2013. (II. 21.)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8" t="s">
        <v>381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2.75">
      <c r="A2" s="38" t="s">
        <v>258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2.75">
      <c r="A3" s="38"/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4" t="s">
        <v>165</v>
      </c>
    </row>
    <row r="5" spans="1:11" ht="41.25" customHeight="1">
      <c r="A5" s="217" t="s">
        <v>213</v>
      </c>
      <c r="B5" s="237" t="s">
        <v>229</v>
      </c>
      <c r="C5" s="238"/>
      <c r="D5" s="216" t="s">
        <v>272</v>
      </c>
      <c r="E5" s="216"/>
      <c r="F5" s="240"/>
      <c r="G5" s="220"/>
      <c r="H5" s="62"/>
      <c r="I5" s="63"/>
      <c r="J5" s="216" t="s">
        <v>151</v>
      </c>
      <c r="K5" s="216"/>
    </row>
    <row r="6" spans="1:11" ht="12.75">
      <c r="A6" s="218"/>
      <c r="B6" s="2" t="s">
        <v>366</v>
      </c>
      <c r="C6" s="2" t="s">
        <v>143</v>
      </c>
      <c r="D6" s="2" t="s">
        <v>0</v>
      </c>
      <c r="E6" s="2" t="s">
        <v>143</v>
      </c>
      <c r="F6" s="2"/>
      <c r="G6" s="2"/>
      <c r="H6" s="2"/>
      <c r="I6" s="2"/>
      <c r="J6" s="6" t="s">
        <v>0</v>
      </c>
      <c r="K6" s="6" t="s">
        <v>143</v>
      </c>
    </row>
    <row r="7" spans="1:11" ht="22.5">
      <c r="A7" s="51" t="s">
        <v>219</v>
      </c>
      <c r="B7" s="8"/>
      <c r="C7" s="8"/>
      <c r="D7" s="8"/>
      <c r="E7" s="8"/>
      <c r="F7" s="8"/>
      <c r="G7" s="8"/>
      <c r="H7" s="8"/>
      <c r="I7" s="8"/>
      <c r="J7" s="7">
        <f aca="true" t="shared" si="0" ref="J7:K20">B7+D7+F7+H7</f>
        <v>0</v>
      </c>
      <c r="K7" s="7">
        <f t="shared" si="0"/>
        <v>0</v>
      </c>
    </row>
    <row r="8" spans="1:11" ht="22.5" customHeight="1">
      <c r="A8" s="51" t="s">
        <v>220</v>
      </c>
      <c r="B8" s="8">
        <v>1654</v>
      </c>
      <c r="C8" s="8"/>
      <c r="D8" s="8"/>
      <c r="E8" s="8"/>
      <c r="F8" s="8"/>
      <c r="G8" s="8"/>
      <c r="H8" s="8"/>
      <c r="I8" s="8"/>
      <c r="J8" s="7">
        <f t="shared" si="0"/>
        <v>1654</v>
      </c>
      <c r="K8" s="7">
        <f t="shared" si="0"/>
        <v>0</v>
      </c>
    </row>
    <row r="9" spans="1:11" ht="22.5" customHeight="1">
      <c r="A9" s="51" t="s">
        <v>221</v>
      </c>
      <c r="B9" s="8">
        <v>447</v>
      </c>
      <c r="C9" s="8"/>
      <c r="D9" s="8"/>
      <c r="E9" s="8"/>
      <c r="F9" s="8"/>
      <c r="G9" s="8"/>
      <c r="H9" s="8"/>
      <c r="I9" s="8"/>
      <c r="J9" s="7">
        <f t="shared" si="0"/>
        <v>447</v>
      </c>
      <c r="K9" s="7">
        <f t="shared" si="0"/>
        <v>0</v>
      </c>
    </row>
    <row r="10" spans="1:11" ht="22.5">
      <c r="A10" s="51" t="s">
        <v>222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51" t="s">
        <v>223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51" t="s">
        <v>224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22.5">
      <c r="A13" s="51" t="s">
        <v>225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>
      <c r="A14" s="52" t="s">
        <v>226</v>
      </c>
      <c r="B14" s="7">
        <f>SUM(B7:B13)</f>
        <v>2101</v>
      </c>
      <c r="C14" s="7"/>
      <c r="D14" s="7"/>
      <c r="E14" s="7"/>
      <c r="F14" s="7"/>
      <c r="G14" s="7"/>
      <c r="H14" s="7"/>
      <c r="I14" s="7"/>
      <c r="J14" s="7">
        <f>SUM(J7:J13)</f>
        <v>2101</v>
      </c>
      <c r="K14" s="7">
        <f>C14+E14+G14+I14</f>
        <v>0</v>
      </c>
    </row>
    <row r="15" spans="1:11" ht="22.5">
      <c r="A15" s="51" t="s">
        <v>227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>
      <c r="A16" s="51" t="s">
        <v>349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>
      <c r="A17" s="51" t="s">
        <v>25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2.5">
      <c r="A18" s="53" t="s">
        <v>238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22.5">
      <c r="A19" s="51" t="s">
        <v>237</v>
      </c>
      <c r="B19" s="8"/>
      <c r="C19" s="8"/>
      <c r="D19" s="8"/>
      <c r="E19" s="8"/>
      <c r="F19" s="8"/>
      <c r="G19" s="8"/>
      <c r="H19" s="8"/>
      <c r="I19" s="8"/>
      <c r="J19" s="7">
        <f t="shared" si="0"/>
        <v>0</v>
      </c>
      <c r="K19" s="7">
        <f t="shared" si="0"/>
        <v>0</v>
      </c>
    </row>
    <row r="20" spans="1:11" ht="12.75">
      <c r="A20" s="51" t="s">
        <v>508</v>
      </c>
      <c r="B20" s="8"/>
      <c r="C20" s="8"/>
      <c r="D20" s="8"/>
      <c r="E20" s="8"/>
      <c r="F20" s="8"/>
      <c r="G20" s="8"/>
      <c r="H20" s="8"/>
      <c r="I20" s="8"/>
      <c r="J20" s="7">
        <f t="shared" si="0"/>
        <v>0</v>
      </c>
      <c r="K20" s="7">
        <f t="shared" si="0"/>
        <v>0</v>
      </c>
    </row>
    <row r="21" spans="1:11" ht="22.5">
      <c r="A21" s="52" t="s">
        <v>228</v>
      </c>
      <c r="B21" s="7">
        <f>SUM(B14:B20)</f>
        <v>2101</v>
      </c>
      <c r="C21" s="7"/>
      <c r="D21" s="7"/>
      <c r="E21" s="7"/>
      <c r="F21" s="7"/>
      <c r="G21" s="7"/>
      <c r="H21" s="7"/>
      <c r="I21" s="7"/>
      <c r="J21" s="7">
        <f>SUM(J14:J20)</f>
        <v>2101</v>
      </c>
      <c r="K21" s="7">
        <f>SUM(K14:K19)</f>
        <v>0</v>
      </c>
    </row>
    <row r="22" ht="12.75">
      <c r="A22" s="50"/>
    </row>
    <row r="23" ht="12.75">
      <c r="A23" s="50"/>
    </row>
    <row r="24" ht="12.75">
      <c r="A24" s="50"/>
    </row>
    <row r="25" ht="12.75">
      <c r="A25" s="50"/>
    </row>
    <row r="26" ht="12.75">
      <c r="A26" s="50"/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37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&amp;C1/3. melléklet az 1/2013. (II. 21.)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0.4218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8" t="s">
        <v>382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12.75">
      <c r="A2" s="38" t="s">
        <v>324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5">
      <c r="A3" s="38"/>
      <c r="B3" s="33"/>
      <c r="C3" s="33"/>
      <c r="D3" s="33"/>
      <c r="E3" s="33"/>
      <c r="F3" s="33"/>
      <c r="G3" s="33"/>
      <c r="H3" s="33"/>
      <c r="I3" s="231"/>
      <c r="J3" s="231"/>
      <c r="K3" s="231"/>
      <c r="L3" s="231"/>
      <c r="M3" s="72"/>
      <c r="N3" s="33"/>
      <c r="O3" s="33"/>
    </row>
    <row r="4" spans="1:15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" t="s">
        <v>165</v>
      </c>
    </row>
    <row r="5" spans="1:15" ht="41.25" customHeight="1">
      <c r="A5" s="217" t="s">
        <v>213</v>
      </c>
      <c r="B5" s="219" t="s">
        <v>214</v>
      </c>
      <c r="C5" s="208"/>
      <c r="D5" s="239" t="s">
        <v>215</v>
      </c>
      <c r="E5" s="239"/>
      <c r="F5" s="239" t="s">
        <v>216</v>
      </c>
      <c r="G5" s="239"/>
      <c r="H5" s="239" t="s">
        <v>217</v>
      </c>
      <c r="I5" s="239"/>
      <c r="J5" s="209" t="s">
        <v>337</v>
      </c>
      <c r="K5" s="210"/>
      <c r="L5" s="239" t="s">
        <v>218</v>
      </c>
      <c r="M5" s="239"/>
      <c r="N5" s="239" t="s">
        <v>151</v>
      </c>
      <c r="O5" s="239"/>
    </row>
    <row r="6" spans="1:15" ht="12.75">
      <c r="A6" s="218"/>
      <c r="B6" s="66" t="s">
        <v>0</v>
      </c>
      <c r="C6" s="66" t="s">
        <v>143</v>
      </c>
      <c r="D6" s="66" t="s">
        <v>0</v>
      </c>
      <c r="E6" s="66" t="s">
        <v>143</v>
      </c>
      <c r="F6" s="66" t="s">
        <v>0</v>
      </c>
      <c r="G6" s="66" t="s">
        <v>143</v>
      </c>
      <c r="H6" s="66" t="s">
        <v>0</v>
      </c>
      <c r="I6" s="66" t="s">
        <v>143</v>
      </c>
      <c r="J6" s="66" t="s">
        <v>0</v>
      </c>
      <c r="K6" s="66" t="s">
        <v>336</v>
      </c>
      <c r="L6" s="66" t="s">
        <v>0</v>
      </c>
      <c r="M6" s="66" t="s">
        <v>143</v>
      </c>
      <c r="N6" s="105" t="s">
        <v>0</v>
      </c>
      <c r="O6" s="105" t="s">
        <v>143</v>
      </c>
    </row>
    <row r="7" spans="1:15" ht="22.5">
      <c r="A7" s="51" t="s">
        <v>219</v>
      </c>
      <c r="B7" s="67"/>
      <c r="C7" s="67"/>
      <c r="D7" s="67"/>
      <c r="E7" s="67"/>
      <c r="F7" s="67"/>
      <c r="G7" s="67"/>
      <c r="H7" s="67">
        <v>412</v>
      </c>
      <c r="I7" s="67"/>
      <c r="J7" s="67">
        <v>50</v>
      </c>
      <c r="K7" s="67"/>
      <c r="L7" s="67"/>
      <c r="M7" s="67"/>
      <c r="N7" s="68">
        <f>B7+D7+F7+H7+L7+J7</f>
        <v>462</v>
      </c>
      <c r="O7" s="68">
        <f>C7+E7+G7+I7+M7+K7</f>
        <v>0</v>
      </c>
    </row>
    <row r="8" spans="1:15" ht="22.5" customHeight="1">
      <c r="A8" s="51" t="s">
        <v>220</v>
      </c>
      <c r="B8" s="67">
        <v>27030</v>
      </c>
      <c r="C8" s="67"/>
      <c r="D8" s="67"/>
      <c r="E8" s="67"/>
      <c r="F8" s="67">
        <v>5500</v>
      </c>
      <c r="G8" s="67"/>
      <c r="H8" s="67">
        <v>600</v>
      </c>
      <c r="I8" s="67"/>
      <c r="J8" s="67"/>
      <c r="K8" s="67"/>
      <c r="L8" s="67"/>
      <c r="M8" s="67"/>
      <c r="N8" s="68">
        <f aca="true" t="shared" si="0" ref="N8:N20">B8+D8+F8+H8+L8</f>
        <v>33130</v>
      </c>
      <c r="O8" s="68">
        <f>C8+E8+G8+I8+M8+K8</f>
        <v>0</v>
      </c>
    </row>
    <row r="9" spans="1:15" ht="22.5" customHeight="1">
      <c r="A9" s="51" t="s">
        <v>221</v>
      </c>
      <c r="B9" s="67"/>
      <c r="C9" s="67"/>
      <c r="D9" s="67"/>
      <c r="E9" s="67"/>
      <c r="F9" s="67">
        <v>1485</v>
      </c>
      <c r="G9" s="67"/>
      <c r="H9" s="67"/>
      <c r="I9" s="67"/>
      <c r="J9" s="67">
        <v>14</v>
      </c>
      <c r="K9" s="67"/>
      <c r="L9" s="67"/>
      <c r="M9" s="67"/>
      <c r="N9" s="68">
        <f>B9+D9+F9+H9+L9+J9</f>
        <v>1499</v>
      </c>
      <c r="O9" s="68">
        <f>C9+E9+G9+I9+M9+K9</f>
        <v>0</v>
      </c>
    </row>
    <row r="10" spans="1:15" ht="22.5">
      <c r="A10" s="51" t="s">
        <v>222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>
        <v>5698</v>
      </c>
      <c r="M10" s="67"/>
      <c r="N10" s="68">
        <f t="shared" si="0"/>
        <v>5698</v>
      </c>
      <c r="O10" s="68">
        <f aca="true" t="shared" si="1" ref="O10:O20">C10+E10+G10+I10+M10</f>
        <v>0</v>
      </c>
    </row>
    <row r="11" spans="1:15" ht="22.5" customHeight="1">
      <c r="A11" s="51" t="s">
        <v>223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>
        <f t="shared" si="0"/>
        <v>0</v>
      </c>
      <c r="O11" s="68">
        <f t="shared" si="1"/>
        <v>0</v>
      </c>
    </row>
    <row r="12" spans="1:15" ht="22.5" customHeight="1">
      <c r="A12" s="51" t="s">
        <v>224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>
        <f t="shared" si="0"/>
        <v>0</v>
      </c>
      <c r="O12" s="68">
        <f t="shared" si="1"/>
        <v>0</v>
      </c>
    </row>
    <row r="13" spans="1:15" ht="22.5">
      <c r="A13" s="51" t="s">
        <v>225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8">
        <f t="shared" si="1"/>
        <v>0</v>
      </c>
    </row>
    <row r="14" spans="1:15" ht="22.5">
      <c r="A14" s="52" t="s">
        <v>226</v>
      </c>
      <c r="B14" s="68">
        <f>SUM(B7:B13)</f>
        <v>27030</v>
      </c>
      <c r="C14" s="68">
        <f aca="true" t="shared" si="2" ref="C14:O14">SUM(C7:C13)</f>
        <v>0</v>
      </c>
      <c r="D14" s="68">
        <f t="shared" si="2"/>
        <v>0</v>
      </c>
      <c r="E14" s="68">
        <f t="shared" si="2"/>
        <v>0</v>
      </c>
      <c r="F14" s="68">
        <f t="shared" si="2"/>
        <v>6985</v>
      </c>
      <c r="G14" s="68">
        <f t="shared" si="2"/>
        <v>0</v>
      </c>
      <c r="H14" s="68">
        <f t="shared" si="2"/>
        <v>1012</v>
      </c>
      <c r="I14" s="68">
        <f t="shared" si="2"/>
        <v>0</v>
      </c>
      <c r="J14" s="68">
        <f>SUM(J7:J13)</f>
        <v>64</v>
      </c>
      <c r="K14" s="68">
        <f>SUM(K7:K13)</f>
        <v>0</v>
      </c>
      <c r="L14" s="68">
        <f t="shared" si="2"/>
        <v>5698</v>
      </c>
      <c r="M14" s="68">
        <f t="shared" si="2"/>
        <v>0</v>
      </c>
      <c r="N14" s="68">
        <f>SUM(N7:N13)</f>
        <v>40789</v>
      </c>
      <c r="O14" s="68">
        <f t="shared" si="2"/>
        <v>0</v>
      </c>
    </row>
    <row r="15" spans="1:15" ht="22.5">
      <c r="A15" s="51" t="s">
        <v>227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>
        <f t="shared" si="0"/>
        <v>0</v>
      </c>
      <c r="O15" s="68">
        <f t="shared" si="1"/>
        <v>0</v>
      </c>
    </row>
    <row r="16" spans="1:15" ht="22.5">
      <c r="A16" s="51" t="s">
        <v>24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>
        <f t="shared" si="0"/>
        <v>0</v>
      </c>
      <c r="O16" s="68">
        <f t="shared" si="1"/>
        <v>0</v>
      </c>
    </row>
    <row r="17" spans="1:15" ht="22.5">
      <c r="A17" s="51" t="s">
        <v>25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>
        <f t="shared" si="0"/>
        <v>0</v>
      </c>
      <c r="O17" s="68">
        <f t="shared" si="1"/>
        <v>0</v>
      </c>
    </row>
    <row r="18" spans="1:15" ht="22.5">
      <c r="A18" s="53" t="s">
        <v>238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>
        <f t="shared" si="0"/>
        <v>0</v>
      </c>
      <c r="O18" s="68">
        <f t="shared" si="1"/>
        <v>0</v>
      </c>
    </row>
    <row r="19" spans="1:15" ht="22.5">
      <c r="A19" s="51" t="s">
        <v>237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8">
        <f t="shared" si="0"/>
        <v>0</v>
      </c>
      <c r="O19" s="68">
        <f>C19+E19+G19+I19+M19</f>
        <v>0</v>
      </c>
    </row>
    <row r="20" spans="1:15" ht="12.75">
      <c r="A20" s="51" t="s">
        <v>508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8">
        <f t="shared" si="0"/>
        <v>0</v>
      </c>
      <c r="O20" s="68">
        <f t="shared" si="1"/>
        <v>0</v>
      </c>
    </row>
    <row r="21" spans="1:15" ht="22.5">
      <c r="A21" s="52" t="s">
        <v>228</v>
      </c>
      <c r="B21" s="68">
        <f>SUM(B14:B20)</f>
        <v>27030</v>
      </c>
      <c r="C21" s="68">
        <f aca="true" t="shared" si="3" ref="C21:M21">SUM(C14:C20)</f>
        <v>0</v>
      </c>
      <c r="D21" s="68">
        <f t="shared" si="3"/>
        <v>0</v>
      </c>
      <c r="E21" s="68">
        <f t="shared" si="3"/>
        <v>0</v>
      </c>
      <c r="F21" s="68">
        <f t="shared" si="3"/>
        <v>6985</v>
      </c>
      <c r="G21" s="68">
        <f t="shared" si="3"/>
        <v>0</v>
      </c>
      <c r="H21" s="68">
        <f t="shared" si="3"/>
        <v>1012</v>
      </c>
      <c r="I21" s="68">
        <f t="shared" si="3"/>
        <v>0</v>
      </c>
      <c r="J21" s="68">
        <f>SUM(J14:J20)</f>
        <v>64</v>
      </c>
      <c r="K21" s="68">
        <f>SUM(K14:K20)</f>
        <v>0</v>
      </c>
      <c r="L21" s="68">
        <f t="shared" si="3"/>
        <v>5698</v>
      </c>
      <c r="M21" s="68">
        <f t="shared" si="3"/>
        <v>0</v>
      </c>
      <c r="N21" s="68">
        <f>SUM(N14:N20)</f>
        <v>40789</v>
      </c>
      <c r="O21" s="68">
        <f>SUM(O14:O18)</f>
        <v>0</v>
      </c>
    </row>
    <row r="22" ht="12.75">
      <c r="A22" s="50"/>
    </row>
    <row r="23" ht="12.75">
      <c r="A23" s="50"/>
    </row>
    <row r="24" ht="12.75">
      <c r="A24" s="50"/>
    </row>
    <row r="25" ht="12.75">
      <c r="A25" s="50"/>
    </row>
    <row r="26" ht="12.75">
      <c r="A26" s="50"/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37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1/2013. (II. 21.)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8" t="s">
        <v>380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2.75">
      <c r="A2" s="230" t="s">
        <v>283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.75">
      <c r="A3" s="38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 t="s">
        <v>165</v>
      </c>
    </row>
    <row r="5" spans="1:13" ht="41.25" customHeight="1">
      <c r="A5" s="217" t="s">
        <v>213</v>
      </c>
      <c r="B5" s="237" t="s">
        <v>230</v>
      </c>
      <c r="C5" s="238"/>
      <c r="D5" s="216" t="s">
        <v>231</v>
      </c>
      <c r="E5" s="216"/>
      <c r="F5" s="216" t="s">
        <v>273</v>
      </c>
      <c r="G5" s="216"/>
      <c r="H5" s="216" t="s">
        <v>337</v>
      </c>
      <c r="I5" s="216"/>
      <c r="J5" s="216"/>
      <c r="K5" s="216"/>
      <c r="L5" s="216" t="s">
        <v>151</v>
      </c>
      <c r="M5" s="216"/>
    </row>
    <row r="6" spans="1:13" ht="12.75">
      <c r="A6" s="218"/>
      <c r="B6" s="2" t="s">
        <v>0</v>
      </c>
      <c r="C6" s="2" t="s">
        <v>143</v>
      </c>
      <c r="D6" s="2" t="s">
        <v>0</v>
      </c>
      <c r="E6" s="2" t="s">
        <v>143</v>
      </c>
      <c r="F6" s="2" t="s">
        <v>0</v>
      </c>
      <c r="G6" s="2" t="s">
        <v>143</v>
      </c>
      <c r="H6" s="2" t="s">
        <v>0</v>
      </c>
      <c r="I6" s="2" t="s">
        <v>336</v>
      </c>
      <c r="J6" s="2"/>
      <c r="K6" s="2"/>
      <c r="L6" s="6" t="s">
        <v>0</v>
      </c>
      <c r="M6" s="6" t="s">
        <v>143</v>
      </c>
    </row>
    <row r="7" spans="1:13" ht="22.5">
      <c r="A7" s="51" t="s">
        <v>219</v>
      </c>
      <c r="B7" s="8">
        <v>16</v>
      </c>
      <c r="C7" s="8"/>
      <c r="D7" s="8">
        <v>16</v>
      </c>
      <c r="E7" s="8"/>
      <c r="F7" s="8"/>
      <c r="G7" s="8"/>
      <c r="H7" s="8">
        <v>250</v>
      </c>
      <c r="I7" s="8"/>
      <c r="J7" s="8"/>
      <c r="K7" s="8"/>
      <c r="L7" s="7">
        <f aca="true" t="shared" si="0" ref="L7:M20">B7+D7+F7+H7+J7</f>
        <v>282</v>
      </c>
      <c r="M7" s="7">
        <f t="shared" si="0"/>
        <v>0</v>
      </c>
    </row>
    <row r="8" spans="1:13" ht="22.5" customHeight="1">
      <c r="A8" s="51" t="s">
        <v>220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51" t="s">
        <v>221</v>
      </c>
      <c r="B9" s="8">
        <v>4</v>
      </c>
      <c r="C9" s="8"/>
      <c r="D9" s="8">
        <v>4</v>
      </c>
      <c r="E9" s="8"/>
      <c r="F9" s="8"/>
      <c r="G9" s="8"/>
      <c r="H9" s="8">
        <v>68</v>
      </c>
      <c r="I9" s="8"/>
      <c r="J9" s="8"/>
      <c r="K9" s="8"/>
      <c r="L9" s="7">
        <f t="shared" si="0"/>
        <v>76</v>
      </c>
      <c r="M9" s="7">
        <f t="shared" si="0"/>
        <v>0</v>
      </c>
    </row>
    <row r="10" spans="1:13" ht="22.5">
      <c r="A10" s="51" t="s">
        <v>222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7">
        <f t="shared" si="0"/>
        <v>0</v>
      </c>
      <c r="M10" s="7">
        <f t="shared" si="0"/>
        <v>0</v>
      </c>
    </row>
    <row r="11" spans="1:13" ht="22.5" customHeight="1">
      <c r="A11" s="51" t="s">
        <v>223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51" t="s">
        <v>224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22.5">
      <c r="A13" s="51" t="s">
        <v>225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>
      <c r="A14" s="52" t="s">
        <v>226</v>
      </c>
      <c r="B14" s="7">
        <f aca="true" t="shared" si="1" ref="B14:G14">SUM(B7:B13)</f>
        <v>20</v>
      </c>
      <c r="C14" s="7">
        <f t="shared" si="1"/>
        <v>0</v>
      </c>
      <c r="D14" s="7">
        <f t="shared" si="1"/>
        <v>20</v>
      </c>
      <c r="E14" s="7">
        <f t="shared" si="1"/>
        <v>0</v>
      </c>
      <c r="F14" s="7">
        <f t="shared" si="1"/>
        <v>0</v>
      </c>
      <c r="G14" s="7">
        <f t="shared" si="1"/>
        <v>0</v>
      </c>
      <c r="H14" s="7">
        <f>SUM(H7:H13)</f>
        <v>318</v>
      </c>
      <c r="I14" s="7">
        <f>SUM(I7:I13)</f>
        <v>0</v>
      </c>
      <c r="J14" s="7"/>
      <c r="K14" s="7"/>
      <c r="L14" s="7">
        <f>SUM(L7:L13)</f>
        <v>358</v>
      </c>
      <c r="M14" s="7">
        <f>SUM(M7:M13)</f>
        <v>0</v>
      </c>
    </row>
    <row r="15" spans="1:13" ht="22.5">
      <c r="A15" s="51" t="s">
        <v>227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>
      <c r="A16" s="51" t="s">
        <v>24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>
      <c r="A17" s="51" t="s">
        <v>25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2.5">
      <c r="A18" s="53" t="s">
        <v>238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22.5">
      <c r="A19" s="51" t="s">
        <v>237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7">
        <f t="shared" si="0"/>
        <v>0</v>
      </c>
      <c r="M19" s="7">
        <f t="shared" si="0"/>
        <v>0</v>
      </c>
    </row>
    <row r="20" spans="1:13" ht="12.75">
      <c r="A20" s="51" t="s">
        <v>508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7">
        <f>B20+D20+F20+H20+J20</f>
        <v>0</v>
      </c>
      <c r="M20" s="7">
        <f t="shared" si="0"/>
        <v>0</v>
      </c>
    </row>
    <row r="21" spans="1:13" ht="22.5">
      <c r="A21" s="52" t="s">
        <v>228</v>
      </c>
      <c r="B21" s="7">
        <f aca="true" t="shared" si="2" ref="B21:G21">SUM(B14:B20)</f>
        <v>20</v>
      </c>
      <c r="C21" s="7">
        <f t="shared" si="2"/>
        <v>0</v>
      </c>
      <c r="D21" s="7">
        <f t="shared" si="2"/>
        <v>20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>SUM(H14:H20)</f>
        <v>318</v>
      </c>
      <c r="I21" s="7">
        <f>SUM(I14:I20)</f>
        <v>0</v>
      </c>
      <c r="J21" s="7"/>
      <c r="K21" s="7"/>
      <c r="L21" s="7">
        <f>SUM(L14:L20)</f>
        <v>358</v>
      </c>
      <c r="M21" s="7">
        <f>SUM(M14:M20)</f>
        <v>0</v>
      </c>
    </row>
    <row r="22" ht="12.75">
      <c r="A22" s="50"/>
    </row>
    <row r="23" ht="12.75">
      <c r="A23" s="50"/>
    </row>
    <row r="24" ht="12.75">
      <c r="A24" s="50"/>
    </row>
    <row r="25" ht="12.75">
      <c r="A25" s="50"/>
    </row>
    <row r="26" ht="12.75">
      <c r="A26" s="50"/>
    </row>
    <row r="27" ht="12.75">
      <c r="A27" s="50"/>
    </row>
    <row r="28" ht="12.75">
      <c r="A28" s="50"/>
    </row>
    <row r="29" ht="12.75">
      <c r="A29" s="50"/>
    </row>
    <row r="30" ht="12.75">
      <c r="A30" s="50"/>
    </row>
    <row r="31" ht="12.75">
      <c r="A31" s="50"/>
    </row>
    <row r="32" ht="12.75">
      <c r="A32" s="50"/>
    </row>
    <row r="33" ht="12.75">
      <c r="A33" s="50"/>
    </row>
    <row r="34" ht="12.75">
      <c r="A34" s="50"/>
    </row>
    <row r="35" ht="12.75">
      <c r="A35" s="50"/>
    </row>
    <row r="36" ht="12.75">
      <c r="A36" s="37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1/2013. (II. 21.)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2" spans="1:3" ht="12.75">
      <c r="A2" s="230" t="s">
        <v>281</v>
      </c>
      <c r="B2" s="211"/>
      <c r="C2" s="211"/>
    </row>
    <row r="4" ht="12.75">
      <c r="C4" s="4" t="s">
        <v>165</v>
      </c>
    </row>
    <row r="5" spans="1:3" ht="12.75">
      <c r="A5" s="212" t="s">
        <v>213</v>
      </c>
      <c r="B5" s="240" t="s">
        <v>239</v>
      </c>
      <c r="C5" s="220"/>
    </row>
    <row r="6" spans="1:3" ht="12.75">
      <c r="A6" s="213"/>
      <c r="B6" s="1" t="s">
        <v>0</v>
      </c>
      <c r="C6" s="1" t="s">
        <v>143</v>
      </c>
    </row>
    <row r="7" spans="1:3" ht="26.25" customHeight="1">
      <c r="A7" s="51" t="s">
        <v>219</v>
      </c>
      <c r="B7" s="112">
        <f>SUM('1.1 Önkormányzat'!Z7+'1.2 Polgárm.'!D7+'1.3Óvoda'!J7+'1.4Gond.kp.'!N7+'1.5Műv.ház'!L7)</f>
        <v>2454</v>
      </c>
      <c r="C7" s="112"/>
    </row>
    <row r="8" spans="1:3" ht="21.75" customHeight="1">
      <c r="A8" s="51" t="s">
        <v>220</v>
      </c>
      <c r="B8" s="112">
        <f>SUM('1.1 Önkormányzat'!Z8+'1.2 Polgárm.'!D8+'1.3Óvoda'!J8+'1.4Gond.kp.'!N8+'1.5Műv.ház'!L8)</f>
        <v>34784</v>
      </c>
      <c r="C8" s="112"/>
    </row>
    <row r="9" spans="1:3" ht="12.75">
      <c r="A9" s="51" t="s">
        <v>221</v>
      </c>
      <c r="B9" s="112">
        <f>SUM('1.1 Önkormányzat'!Z9+'1.2 Polgárm.'!D9+'1.3Óvoda'!J9+'1.4Gond.kp.'!N9+'1.5Műv.ház'!L9)</f>
        <v>20670</v>
      </c>
      <c r="C9" s="112"/>
    </row>
    <row r="10" spans="1:3" ht="20.25" customHeight="1">
      <c r="A10" s="51" t="s">
        <v>222</v>
      </c>
      <c r="B10" s="112">
        <f>SUM('1.1 Önkormányzat'!Z10+'1.2 Polgárm.'!D10+'1.3Óvoda'!J10+'1.4Gond.kp.'!N10+'1.5Műv.ház'!L10)</f>
        <v>8335</v>
      </c>
      <c r="C10" s="112"/>
    </row>
    <row r="11" spans="1:3" ht="12.75">
      <c r="A11" s="51" t="s">
        <v>223</v>
      </c>
      <c r="B11" s="112">
        <f>SUM('1.1 Önkormányzat'!Z11)</f>
        <v>38749</v>
      </c>
      <c r="C11" s="112"/>
    </row>
    <row r="12" spans="1:3" ht="22.5" customHeight="1">
      <c r="A12" s="51" t="s">
        <v>224</v>
      </c>
      <c r="B12" s="112">
        <f>SUM('1.1 Önkormányzat'!Z12)</f>
        <v>5200</v>
      </c>
      <c r="C12" s="112"/>
    </row>
    <row r="13" spans="1:3" ht="18.75" customHeight="1">
      <c r="A13" s="51" t="s">
        <v>225</v>
      </c>
      <c r="B13" s="112">
        <f>SUM('1.1 Önkormányzat'!Z13+'1.2 Polgárm.'!D13+'1.3Óvoda'!J13)</f>
        <v>7000</v>
      </c>
      <c r="C13" s="112"/>
    </row>
    <row r="14" spans="1:3" ht="23.25" customHeight="1">
      <c r="A14" s="52" t="s">
        <v>226</v>
      </c>
      <c r="B14" s="112">
        <f>SUM('1.1 Önkormányzat'!Z14+'1.2 Polgárm.'!D14+'1.3Óvoda'!J14+'1.4Gond.kp.'!N14+'1.5Műv.ház'!L14)</f>
        <v>117192</v>
      </c>
      <c r="C14" s="112"/>
    </row>
    <row r="15" spans="1:3" ht="24.75" customHeight="1">
      <c r="A15" s="51" t="s">
        <v>227</v>
      </c>
      <c r="B15" s="112">
        <f>SUM('1.1 Önkormányzat'!Z15)</f>
        <v>217495</v>
      </c>
      <c r="C15" s="112"/>
    </row>
    <row r="16" spans="1:3" ht="22.5" customHeight="1">
      <c r="A16" s="51" t="s">
        <v>24</v>
      </c>
      <c r="B16" s="112">
        <f>SUM('1.1 Önkormányzat'!Z16)</f>
        <v>0</v>
      </c>
      <c r="C16" s="112"/>
    </row>
    <row r="17" spans="1:3" ht="21.75" customHeight="1">
      <c r="A17" s="51" t="s">
        <v>25</v>
      </c>
      <c r="B17" s="112">
        <f>SUM('1.1 Önkormányzat'!Z17)</f>
        <v>1227</v>
      </c>
      <c r="C17" s="112"/>
    </row>
    <row r="18" spans="1:3" ht="22.5" customHeight="1">
      <c r="A18" s="53" t="s">
        <v>238</v>
      </c>
      <c r="B18" s="112">
        <f>SUM('1.1 Önkormányzat'!Z18)</f>
        <v>780042</v>
      </c>
      <c r="C18" s="112"/>
    </row>
    <row r="19" spans="1:3" ht="19.5" customHeight="1">
      <c r="A19" s="51" t="s">
        <v>237</v>
      </c>
      <c r="B19" s="112"/>
      <c r="C19" s="112"/>
    </row>
    <row r="20" spans="1:3" ht="15.75" customHeight="1">
      <c r="A20" s="51" t="s">
        <v>508</v>
      </c>
      <c r="B20" s="112">
        <v>26000</v>
      </c>
      <c r="C20" s="112"/>
    </row>
    <row r="21" spans="1:3" ht="18" customHeight="1">
      <c r="A21" s="52" t="s">
        <v>228</v>
      </c>
      <c r="B21" s="112">
        <f>SUM(B14:B20)</f>
        <v>1141956</v>
      </c>
      <c r="C21" s="112">
        <f>SUM(C14:C20)</f>
        <v>0</v>
      </c>
    </row>
  </sheetData>
  <sheetProtection/>
  <mergeCells count="3">
    <mergeCell ref="A2:C2"/>
    <mergeCell ref="A5:A6"/>
    <mergeCell ref="B5:C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1/2013. (II. 21.)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7109375" style="0" customWidth="1"/>
    <col min="2" max="2" width="33.7109375" style="0" customWidth="1"/>
    <col min="3" max="3" width="10.7109375" style="0" customWidth="1"/>
    <col min="4" max="4" width="10.8515625" style="0" customWidth="1"/>
    <col min="5" max="5" width="10.140625" style="0" customWidth="1"/>
    <col min="6" max="6" width="11.28125" style="0" customWidth="1"/>
  </cols>
  <sheetData>
    <row r="1" spans="1:6" ht="15.75">
      <c r="A1" s="214" t="s">
        <v>357</v>
      </c>
      <c r="B1" s="231"/>
      <c r="C1" s="231"/>
      <c r="D1" s="231"/>
      <c r="E1" s="231"/>
      <c r="F1" s="231"/>
    </row>
    <row r="2" ht="12.75">
      <c r="A2" s="21"/>
    </row>
    <row r="3" ht="12.75">
      <c r="F3" s="4" t="s">
        <v>16</v>
      </c>
    </row>
    <row r="4" spans="1:6" ht="12.75">
      <c r="A4" s="225" t="s">
        <v>68</v>
      </c>
      <c r="B4" s="225" t="s">
        <v>69</v>
      </c>
      <c r="C4" s="226" t="s">
        <v>1</v>
      </c>
      <c r="D4" s="227"/>
      <c r="E4" s="227"/>
      <c r="F4" s="215"/>
    </row>
    <row r="5" spans="1:6" ht="33.75">
      <c r="A5" s="225"/>
      <c r="B5" s="225"/>
      <c r="C5" s="127" t="s">
        <v>70</v>
      </c>
      <c r="D5" s="127" t="s">
        <v>29</v>
      </c>
      <c r="E5" s="127" t="s">
        <v>143</v>
      </c>
      <c r="F5" s="131" t="s">
        <v>144</v>
      </c>
    </row>
    <row r="6" spans="1:6" ht="12.75">
      <c r="A6" s="1" t="s">
        <v>71</v>
      </c>
      <c r="B6" s="2" t="s">
        <v>84</v>
      </c>
      <c r="C6" s="8">
        <v>114068</v>
      </c>
      <c r="D6" s="8"/>
      <c r="E6" s="8"/>
      <c r="F6" s="136"/>
    </row>
    <row r="7" spans="1:8" ht="12.75">
      <c r="A7" s="1" t="s">
        <v>72</v>
      </c>
      <c r="B7" s="2" t="s">
        <v>85</v>
      </c>
      <c r="C7" s="8">
        <v>9710</v>
      </c>
      <c r="D7" s="8"/>
      <c r="E7" s="8"/>
      <c r="F7" s="135"/>
      <c r="H7" s="104"/>
    </row>
    <row r="8" spans="1:6" ht="12.75">
      <c r="A8" s="1" t="s">
        <v>73</v>
      </c>
      <c r="B8" s="2" t="s">
        <v>86</v>
      </c>
      <c r="C8" s="8">
        <v>4576</v>
      </c>
      <c r="D8" s="8"/>
      <c r="E8" s="8"/>
      <c r="F8" s="134"/>
    </row>
    <row r="9" spans="1:7" ht="12.75">
      <c r="A9" s="22" t="s">
        <v>74</v>
      </c>
      <c r="B9" s="6" t="s">
        <v>82</v>
      </c>
      <c r="C9" s="7">
        <f>SUM(C6:C8)</f>
        <v>128354</v>
      </c>
      <c r="D9" s="7"/>
      <c r="E9" s="7"/>
      <c r="F9" s="35"/>
      <c r="G9" s="85"/>
    </row>
    <row r="10" spans="1:7" ht="12.75">
      <c r="A10" s="1">
        <v>7</v>
      </c>
      <c r="B10" s="2" t="s">
        <v>358</v>
      </c>
      <c r="C10" s="8">
        <v>34294</v>
      </c>
      <c r="D10" s="8"/>
      <c r="E10" s="8"/>
      <c r="F10" s="34"/>
      <c r="G10" s="83"/>
    </row>
    <row r="11" spans="1:7" ht="12.75">
      <c r="A11" s="22" t="s">
        <v>79</v>
      </c>
      <c r="B11" s="6" t="s">
        <v>83</v>
      </c>
      <c r="C11" s="7">
        <f>SUM(C10:C10)</f>
        <v>34294</v>
      </c>
      <c r="D11" s="7"/>
      <c r="E11" s="7"/>
      <c r="F11" s="35"/>
      <c r="G11" s="85"/>
    </row>
    <row r="12" spans="1:7" ht="12.75">
      <c r="A12" s="1" t="s">
        <v>71</v>
      </c>
      <c r="B12" s="2" t="s">
        <v>87</v>
      </c>
      <c r="C12" s="8"/>
      <c r="D12" s="8"/>
      <c r="E12" s="8"/>
      <c r="F12" s="34"/>
      <c r="G12" s="83"/>
    </row>
    <row r="13" spans="1:7" ht="12.75">
      <c r="A13" s="1" t="s">
        <v>72</v>
      </c>
      <c r="B13" s="2" t="s">
        <v>88</v>
      </c>
      <c r="C13" s="8"/>
      <c r="D13" s="8"/>
      <c r="E13" s="8"/>
      <c r="F13" s="34"/>
      <c r="G13" s="83"/>
    </row>
    <row r="14" spans="1:7" ht="12.75">
      <c r="A14" s="1" t="s">
        <v>73</v>
      </c>
      <c r="B14" s="2" t="s">
        <v>89</v>
      </c>
      <c r="C14" s="8"/>
      <c r="D14" s="8"/>
      <c r="E14" s="8"/>
      <c r="F14" s="34"/>
      <c r="G14" s="83"/>
    </row>
    <row r="15" spans="1:7" ht="12.75">
      <c r="A15" s="1" t="s">
        <v>75</v>
      </c>
      <c r="B15" s="2" t="s">
        <v>359</v>
      </c>
      <c r="C15" s="8"/>
      <c r="D15" s="8"/>
      <c r="E15" s="8"/>
      <c r="F15" s="34"/>
      <c r="G15" s="83"/>
    </row>
    <row r="16" spans="1:7" ht="12.75">
      <c r="A16" s="1" t="s">
        <v>76</v>
      </c>
      <c r="B16" s="2" t="s">
        <v>90</v>
      </c>
      <c r="C16" s="8"/>
      <c r="D16" s="8"/>
      <c r="E16" s="8"/>
      <c r="F16" s="34"/>
      <c r="G16" s="83"/>
    </row>
    <row r="17" spans="1:7" ht="12.75">
      <c r="A17" s="1" t="s">
        <v>77</v>
      </c>
      <c r="B17" s="2" t="s">
        <v>338</v>
      </c>
      <c r="C17" s="8"/>
      <c r="D17" s="8"/>
      <c r="E17" s="8"/>
      <c r="F17" s="34"/>
      <c r="G17" s="83"/>
    </row>
    <row r="18" spans="1:7" ht="12.75">
      <c r="A18" s="22" t="s">
        <v>80</v>
      </c>
      <c r="B18" s="6" t="s">
        <v>81</v>
      </c>
      <c r="C18" s="7">
        <v>102458</v>
      </c>
      <c r="D18" s="7"/>
      <c r="E18" s="7"/>
      <c r="F18" s="35"/>
      <c r="G18" s="85"/>
    </row>
    <row r="19" spans="1:6" ht="12.75">
      <c r="A19" s="22" t="s">
        <v>91</v>
      </c>
      <c r="B19" s="6" t="s">
        <v>92</v>
      </c>
      <c r="C19" s="8"/>
      <c r="D19" s="8"/>
      <c r="E19" s="8"/>
      <c r="F19" s="2"/>
    </row>
    <row r="20" spans="1:6" ht="25.5">
      <c r="A20" s="1" t="s">
        <v>71</v>
      </c>
      <c r="B20" s="11" t="s">
        <v>97</v>
      </c>
      <c r="C20" s="8">
        <v>8283</v>
      </c>
      <c r="D20" s="8"/>
      <c r="E20" s="8"/>
      <c r="F20" s="34"/>
    </row>
    <row r="21" spans="1:6" ht="25.5">
      <c r="A21" s="1" t="s">
        <v>72</v>
      </c>
      <c r="B21" s="11" t="s">
        <v>98</v>
      </c>
      <c r="C21" s="8"/>
      <c r="D21" s="8"/>
      <c r="E21" s="8"/>
      <c r="F21" s="2"/>
    </row>
    <row r="22" spans="1:6" ht="25.5">
      <c r="A22" s="1" t="s">
        <v>73</v>
      </c>
      <c r="B22" s="11" t="s">
        <v>99</v>
      </c>
      <c r="C22" s="8"/>
      <c r="D22" s="8"/>
      <c r="E22" s="8"/>
      <c r="F22" s="2"/>
    </row>
    <row r="23" spans="1:6" ht="25.5">
      <c r="A23" s="1" t="s">
        <v>75</v>
      </c>
      <c r="B23" s="11" t="s">
        <v>100</v>
      </c>
      <c r="C23" s="8"/>
      <c r="D23" s="8"/>
      <c r="E23" s="8"/>
      <c r="F23" s="2"/>
    </row>
    <row r="24" spans="1:6" ht="25.5">
      <c r="A24" s="1" t="s">
        <v>76</v>
      </c>
      <c r="B24" s="11" t="s">
        <v>101</v>
      </c>
      <c r="C24" s="8">
        <v>68025</v>
      </c>
      <c r="D24" s="8"/>
      <c r="E24" s="8"/>
      <c r="F24" s="34"/>
    </row>
    <row r="25" spans="1:6" ht="12.75">
      <c r="A25" s="22" t="s">
        <v>93</v>
      </c>
      <c r="B25" s="20" t="s">
        <v>94</v>
      </c>
      <c r="C25" s="7">
        <f>SUM(C20:C24)</f>
        <v>76308</v>
      </c>
      <c r="D25" s="7"/>
      <c r="E25" s="7"/>
      <c r="F25" s="35"/>
    </row>
    <row r="26" spans="1:6" ht="25.5">
      <c r="A26" s="1" t="s">
        <v>71</v>
      </c>
      <c r="B26" s="11" t="s">
        <v>110</v>
      </c>
      <c r="C26" s="8"/>
      <c r="D26" s="8"/>
      <c r="E26" s="8"/>
      <c r="F26" s="2"/>
    </row>
    <row r="27" spans="1:6" ht="25.5">
      <c r="A27" s="1" t="s">
        <v>72</v>
      </c>
      <c r="B27" s="11" t="s">
        <v>111</v>
      </c>
      <c r="C27" s="8"/>
      <c r="D27" s="8"/>
      <c r="E27" s="8"/>
      <c r="F27" s="2"/>
    </row>
    <row r="28" spans="1:6" ht="25.5">
      <c r="A28" s="1" t="s">
        <v>73</v>
      </c>
      <c r="B28" s="11" t="s">
        <v>112</v>
      </c>
      <c r="C28" s="8"/>
      <c r="D28" s="8"/>
      <c r="E28" s="8"/>
      <c r="F28" s="2"/>
    </row>
    <row r="29" spans="1:6" ht="25.5">
      <c r="A29" s="1" t="s">
        <v>75</v>
      </c>
      <c r="B29" s="11" t="s">
        <v>113</v>
      </c>
      <c r="C29" s="8"/>
      <c r="D29" s="8"/>
      <c r="E29" s="8"/>
      <c r="F29" s="2"/>
    </row>
    <row r="30" spans="1:6" ht="12.75">
      <c r="A30" s="1" t="s">
        <v>76</v>
      </c>
      <c r="B30" s="11" t="s">
        <v>114</v>
      </c>
      <c r="C30" s="8"/>
      <c r="D30" s="8"/>
      <c r="E30" s="8"/>
      <c r="F30" s="2"/>
    </row>
    <row r="31" spans="1:6" ht="12.75">
      <c r="A31" s="22" t="s">
        <v>95</v>
      </c>
      <c r="B31" s="6" t="s">
        <v>96</v>
      </c>
      <c r="C31" s="8"/>
      <c r="D31" s="8"/>
      <c r="E31" s="8"/>
      <c r="F31" s="2"/>
    </row>
    <row r="32" spans="1:6" ht="12.75">
      <c r="A32" s="22" t="s">
        <v>102</v>
      </c>
      <c r="B32" s="6" t="s">
        <v>106</v>
      </c>
      <c r="C32" s="8"/>
      <c r="D32" s="8"/>
      <c r="E32" s="8"/>
      <c r="F32" s="2"/>
    </row>
    <row r="33" spans="1:6" ht="12.75">
      <c r="A33" s="22" t="s">
        <v>103</v>
      </c>
      <c r="B33" s="6" t="s">
        <v>107</v>
      </c>
      <c r="C33" s="8"/>
      <c r="D33" s="8"/>
      <c r="E33" s="8"/>
      <c r="F33" s="2"/>
    </row>
    <row r="34" spans="1:6" ht="12.75">
      <c r="A34" s="22" t="s">
        <v>104</v>
      </c>
      <c r="B34" s="6" t="s">
        <v>108</v>
      </c>
      <c r="C34" s="8"/>
      <c r="D34" s="8"/>
      <c r="E34" s="8"/>
      <c r="F34" s="2"/>
    </row>
    <row r="35" spans="1:6" ht="12.75">
      <c r="A35" s="22" t="s">
        <v>105</v>
      </c>
      <c r="B35" s="6" t="s">
        <v>109</v>
      </c>
      <c r="C35" s="8"/>
      <c r="D35" s="8"/>
      <c r="E35" s="8"/>
      <c r="F35" s="2"/>
    </row>
    <row r="36" spans="1:6" ht="12.75">
      <c r="A36" s="23" t="s">
        <v>71</v>
      </c>
      <c r="B36" s="24" t="s">
        <v>115</v>
      </c>
      <c r="C36" s="8"/>
      <c r="D36" s="8"/>
      <c r="E36" s="8"/>
      <c r="F36" s="34"/>
    </row>
    <row r="37" spans="1:6" ht="12.75">
      <c r="A37" s="23" t="s">
        <v>72</v>
      </c>
      <c r="B37" s="24" t="s">
        <v>360</v>
      </c>
      <c r="C37" s="8"/>
      <c r="D37" s="8"/>
      <c r="E37" s="8"/>
      <c r="F37" s="2"/>
    </row>
    <row r="38" spans="1:6" ht="12.75">
      <c r="A38" s="23" t="s">
        <v>73</v>
      </c>
      <c r="B38" s="24" t="s">
        <v>116</v>
      </c>
      <c r="C38" s="8"/>
      <c r="D38" s="8"/>
      <c r="E38" s="8"/>
      <c r="F38" s="2"/>
    </row>
    <row r="39" spans="1:6" ht="12.75">
      <c r="A39" s="23" t="s">
        <v>75</v>
      </c>
      <c r="B39" s="24" t="s">
        <v>117</v>
      </c>
      <c r="C39" s="8"/>
      <c r="D39" s="8"/>
      <c r="E39" s="8"/>
      <c r="F39" s="34"/>
    </row>
    <row r="40" spans="1:6" ht="12.75">
      <c r="A40" s="22" t="s">
        <v>118</v>
      </c>
      <c r="B40" s="6" t="s">
        <v>119</v>
      </c>
      <c r="C40" s="7">
        <f>SUM(C36:C39)</f>
        <v>0</v>
      </c>
      <c r="D40" s="7"/>
      <c r="E40" s="7"/>
      <c r="F40" s="35"/>
    </row>
    <row r="41" spans="1:6" ht="12.75">
      <c r="A41" s="23" t="s">
        <v>71</v>
      </c>
      <c r="B41" s="24" t="s">
        <v>122</v>
      </c>
      <c r="C41" s="8">
        <v>626261</v>
      </c>
      <c r="D41" s="8"/>
      <c r="E41" s="8"/>
      <c r="F41" s="34"/>
    </row>
    <row r="42" spans="1:6" ht="12.75">
      <c r="A42" s="23" t="s">
        <v>72</v>
      </c>
      <c r="B42" s="24" t="s">
        <v>123</v>
      </c>
      <c r="C42" s="8"/>
      <c r="D42" s="8"/>
      <c r="E42" s="8"/>
      <c r="F42" s="2"/>
    </row>
    <row r="43" spans="1:6" ht="12.75">
      <c r="A43" s="23" t="s">
        <v>73</v>
      </c>
      <c r="B43" s="24" t="s">
        <v>124</v>
      </c>
      <c r="C43" s="8"/>
      <c r="D43" s="8"/>
      <c r="E43" s="8"/>
      <c r="F43" s="2"/>
    </row>
    <row r="44" spans="1:6" ht="12.75">
      <c r="A44" s="23" t="s">
        <v>75</v>
      </c>
      <c r="B44" s="24" t="s">
        <v>125</v>
      </c>
      <c r="C44" s="8"/>
      <c r="D44" s="8"/>
      <c r="E44" s="8"/>
      <c r="F44" s="2"/>
    </row>
    <row r="45" spans="1:6" ht="12.75">
      <c r="A45" s="23" t="s">
        <v>76</v>
      </c>
      <c r="B45" s="24" t="s">
        <v>126</v>
      </c>
      <c r="C45" s="8"/>
      <c r="D45" s="8"/>
      <c r="E45" s="8"/>
      <c r="F45" s="2"/>
    </row>
    <row r="46" spans="1:6" ht="12.75">
      <c r="A46" s="23" t="s">
        <v>77</v>
      </c>
      <c r="B46" s="24" t="s">
        <v>127</v>
      </c>
      <c r="C46" s="8"/>
      <c r="D46" s="8"/>
      <c r="E46" s="8"/>
      <c r="F46" s="2"/>
    </row>
    <row r="47" spans="1:6" ht="25.5">
      <c r="A47" s="23" t="s">
        <v>78</v>
      </c>
      <c r="B47" s="18" t="s">
        <v>128</v>
      </c>
      <c r="C47" s="8"/>
      <c r="D47" s="8"/>
      <c r="E47" s="8"/>
      <c r="F47" s="2"/>
    </row>
    <row r="48" spans="1:6" ht="12.75">
      <c r="A48" s="23" t="s">
        <v>120</v>
      </c>
      <c r="B48" s="24" t="s">
        <v>130</v>
      </c>
      <c r="C48" s="8">
        <v>168281</v>
      </c>
      <c r="D48" s="8"/>
      <c r="E48" s="8"/>
      <c r="F48" s="34"/>
    </row>
    <row r="49" spans="1:6" ht="12.75">
      <c r="A49" s="23" t="s">
        <v>121</v>
      </c>
      <c r="B49" s="24" t="s">
        <v>129</v>
      </c>
      <c r="C49" s="8"/>
      <c r="D49" s="8"/>
      <c r="E49" s="8"/>
      <c r="F49" s="2"/>
    </row>
    <row r="50" spans="1:6" ht="25.5">
      <c r="A50" s="25" t="s">
        <v>131</v>
      </c>
      <c r="B50" s="19" t="s">
        <v>132</v>
      </c>
      <c r="C50" s="7">
        <f>SUM(C41:C49)</f>
        <v>794542</v>
      </c>
      <c r="D50" s="7"/>
      <c r="E50" s="7"/>
      <c r="F50" s="35"/>
    </row>
    <row r="51" spans="1:6" ht="12.75">
      <c r="A51" s="23" t="s">
        <v>71</v>
      </c>
      <c r="B51" s="24" t="s">
        <v>133</v>
      </c>
      <c r="C51" s="8">
        <v>1000</v>
      </c>
      <c r="D51" s="8"/>
      <c r="E51" s="8"/>
      <c r="F51" s="34"/>
    </row>
    <row r="52" spans="1:6" ht="12.75">
      <c r="A52" s="23" t="s">
        <v>73</v>
      </c>
      <c r="B52" s="24" t="s">
        <v>361</v>
      </c>
      <c r="C52" s="8">
        <v>4000</v>
      </c>
      <c r="D52" s="8"/>
      <c r="E52" s="8"/>
      <c r="F52" s="34"/>
    </row>
    <row r="53" spans="1:6" ht="12.75">
      <c r="A53" s="23" t="s">
        <v>75</v>
      </c>
      <c r="B53" s="24" t="s">
        <v>362</v>
      </c>
      <c r="C53" s="8">
        <v>1000</v>
      </c>
      <c r="D53" s="8"/>
      <c r="E53" s="8"/>
      <c r="F53" s="34"/>
    </row>
    <row r="54" spans="1:6" ht="12.75">
      <c r="A54" s="23" t="s">
        <v>76</v>
      </c>
      <c r="B54" s="24" t="s">
        <v>134</v>
      </c>
      <c r="C54" s="8"/>
      <c r="D54" s="8"/>
      <c r="E54" s="8"/>
      <c r="F54" s="34"/>
    </row>
    <row r="55" spans="1:6" ht="25.5">
      <c r="A55" s="22" t="s">
        <v>136</v>
      </c>
      <c r="B55" s="19" t="s">
        <v>135</v>
      </c>
      <c r="C55" s="7">
        <f>SUM(C51:C54)</f>
        <v>6000</v>
      </c>
      <c r="D55" s="7"/>
      <c r="E55" s="7"/>
      <c r="F55" s="35"/>
    </row>
    <row r="56" spans="1:6" ht="12.75">
      <c r="A56" s="6"/>
      <c r="B56" s="6" t="s">
        <v>137</v>
      </c>
      <c r="C56" s="7">
        <f>C9+C11+C18+C25+C40+C51+C53+C52+C50</f>
        <v>1141956</v>
      </c>
      <c r="D56" s="7"/>
      <c r="E56" s="7"/>
      <c r="F56" s="35"/>
    </row>
    <row r="57" spans="3:4" ht="12.75">
      <c r="C57" s="3"/>
      <c r="D57" s="3"/>
    </row>
    <row r="58" spans="3:4" ht="12.75">
      <c r="C58" s="3"/>
      <c r="D58" s="3"/>
    </row>
    <row r="59" spans="3:4" ht="12.75">
      <c r="C59" s="3"/>
      <c r="D59" s="3"/>
    </row>
    <row r="60" spans="3:4" ht="12.75">
      <c r="C60" s="3"/>
      <c r="D60" s="3"/>
    </row>
    <row r="61" spans="3:4" ht="12.75">
      <c r="C61" s="3"/>
      <c r="D61" s="3"/>
    </row>
    <row r="62" spans="3:4" ht="12.75">
      <c r="C62" s="3"/>
      <c r="D62" s="3"/>
    </row>
    <row r="63" spans="3:4" ht="12.75">
      <c r="C63" s="3"/>
      <c r="D63" s="3"/>
    </row>
    <row r="64" spans="3:4" ht="12.75">
      <c r="C64" s="3"/>
      <c r="D64" s="3"/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</sheetData>
  <sheetProtection/>
  <mergeCells count="4">
    <mergeCell ref="A1:F1"/>
    <mergeCell ref="A4:A5"/>
    <mergeCell ref="B4:B5"/>
    <mergeCell ref="C4:F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 1/2013. (II. 21.)  önkormányzati rendelethez</oddHeader>
    <oddFooter>&amp;C&amp;P</oddFooter>
  </headerFooter>
  <rowBreaks count="1" manualBreakCount="1">
    <brk id="3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DV32"/>
  <sheetViews>
    <sheetView view="pageBreakPreview" zoomScaleSheetLayoutView="100" zoomScalePageLayoutView="0" workbookViewId="0" topLeftCell="DN1">
      <selection activeCell="DF1" sqref="DF1:DQ1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8.8515625" style="0" customWidth="1"/>
    <col min="10" max="10" width="9.00390625" style="0" customWidth="1"/>
    <col min="11" max="11" width="9.7109375" style="0" customWidth="1"/>
    <col min="12" max="12" width="10.57421875" style="0" customWidth="1"/>
    <col min="13" max="16" width="8.7109375" style="0" customWidth="1"/>
    <col min="17" max="17" width="15.00390625" style="0" customWidth="1"/>
    <col min="18" max="25" width="10.8515625" style="0" customWidth="1"/>
    <col min="26" max="26" width="12.28125" style="0" customWidth="1"/>
    <col min="27" max="27" width="11.00390625" style="0" customWidth="1"/>
    <col min="28" max="28" width="0.9921875" style="0" hidden="1" customWidth="1"/>
    <col min="29" max="29" width="12.7109375" style="0" customWidth="1"/>
    <col min="30" max="30" width="14.57421875" style="0" customWidth="1"/>
    <col min="31" max="31" width="9.28125" style="0" customWidth="1"/>
    <col min="32" max="32" width="9.421875" style="0" customWidth="1"/>
    <col min="33" max="42" width="8.28125" style="0" customWidth="1"/>
    <col min="43" max="43" width="5.140625" style="0" customWidth="1"/>
    <col min="44" max="44" width="11.7109375" style="0" customWidth="1"/>
    <col min="45" max="45" width="8.28125" style="0" customWidth="1"/>
    <col min="46" max="46" width="9.7109375" style="0" customWidth="1"/>
    <col min="47" max="55" width="8.28125" style="0" customWidth="1"/>
    <col min="56" max="56" width="10.00390625" style="0" customWidth="1"/>
    <col min="57" max="57" width="6.00390625" style="0" customWidth="1"/>
    <col min="58" max="58" width="13.140625" style="0" customWidth="1"/>
    <col min="59" max="59" width="8.28125" style="0" customWidth="1"/>
    <col min="60" max="64" width="8.7109375" style="0" customWidth="1"/>
    <col min="65" max="67" width="8.28125" style="0" customWidth="1"/>
    <col min="68" max="68" width="7.7109375" style="0" customWidth="1"/>
    <col min="69" max="69" width="9.8515625" style="0" customWidth="1"/>
    <col min="70" max="70" width="10.57421875" style="0" customWidth="1"/>
    <col min="71" max="71" width="5.00390625" style="0" customWidth="1"/>
    <col min="72" max="72" width="14.421875" style="0" customWidth="1"/>
    <col min="85" max="85" width="12.28125" style="0" customWidth="1"/>
    <col min="86" max="97" width="8.28125" style="0" customWidth="1"/>
    <col min="98" max="98" width="4.28125" style="0" customWidth="1"/>
    <col min="99" max="99" width="14.421875" style="0" customWidth="1"/>
    <col min="114" max="114" width="12.421875" style="0" customWidth="1"/>
    <col min="115" max="115" width="26.140625" style="0" customWidth="1"/>
    <col min="116" max="116" width="12.7109375" style="0" customWidth="1"/>
  </cols>
  <sheetData>
    <row r="1" spans="1:126" ht="12.75">
      <c r="A1" s="231" t="s">
        <v>363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33"/>
      <c r="P1" s="231" t="s">
        <v>513</v>
      </c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36"/>
      <c r="AC1" s="231" t="s">
        <v>514</v>
      </c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 t="s">
        <v>514</v>
      </c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 t="s">
        <v>514</v>
      </c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 t="s">
        <v>515</v>
      </c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 t="s">
        <v>516</v>
      </c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 t="s">
        <v>517</v>
      </c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36"/>
      <c r="DF1" s="231" t="s">
        <v>518</v>
      </c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36"/>
      <c r="DS1" s="36"/>
      <c r="DT1" s="36"/>
      <c r="DU1" s="36"/>
      <c r="DV1" s="36"/>
    </row>
    <row r="2" spans="1:117" ht="15.75">
      <c r="A2" s="214" t="s">
        <v>365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P2" s="230" t="s">
        <v>364</v>
      </c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C2" s="26" t="s">
        <v>364</v>
      </c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26" t="s">
        <v>364</v>
      </c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26" t="s">
        <v>364</v>
      </c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230" t="s">
        <v>364</v>
      </c>
      <c r="BT2" s="230"/>
      <c r="BU2" s="230"/>
      <c r="BV2" s="230"/>
      <c r="BW2" s="230"/>
      <c r="BX2" s="230"/>
      <c r="BY2" s="230"/>
      <c r="BZ2" s="230"/>
      <c r="CF2" s="230" t="s">
        <v>364</v>
      </c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 t="s">
        <v>364</v>
      </c>
      <c r="CU2" s="230"/>
      <c r="CV2" s="230"/>
      <c r="CW2" s="230"/>
      <c r="CX2" s="230"/>
      <c r="CY2" s="230"/>
      <c r="CZ2" s="230"/>
      <c r="DA2" s="230"/>
      <c r="DB2" s="230"/>
      <c r="DC2" s="230"/>
      <c r="DJ2" s="230" t="s">
        <v>367</v>
      </c>
      <c r="DK2" s="231"/>
      <c r="DL2" s="231"/>
      <c r="DM2" s="231"/>
    </row>
    <row r="3" spans="14:117" ht="13.5" thickBot="1">
      <c r="N3" s="4" t="s">
        <v>16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50" t="s">
        <v>16</v>
      </c>
      <c r="AA3" s="251"/>
      <c r="AB3" s="4"/>
      <c r="AP3" s="4" t="s">
        <v>16</v>
      </c>
      <c r="BD3" s="4" t="s">
        <v>16</v>
      </c>
      <c r="BR3" s="4" t="s">
        <v>16</v>
      </c>
      <c r="BZ3" s="4" t="s">
        <v>16</v>
      </c>
      <c r="CS3" s="4" t="s">
        <v>301</v>
      </c>
      <c r="DC3" s="4" t="s">
        <v>301</v>
      </c>
      <c r="DM3" s="4" t="s">
        <v>16</v>
      </c>
    </row>
    <row r="4" spans="1:117" ht="12.75" customHeight="1" thickBot="1">
      <c r="A4" s="203" t="s">
        <v>186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15"/>
      <c r="O4" s="86"/>
      <c r="P4" s="235" t="s">
        <v>186</v>
      </c>
      <c r="Q4" s="236"/>
      <c r="R4" s="236"/>
      <c r="S4" s="236"/>
      <c r="T4" s="236"/>
      <c r="U4" s="236"/>
      <c r="V4" s="236"/>
      <c r="W4" s="236"/>
      <c r="X4" s="236"/>
      <c r="Y4" s="236"/>
      <c r="Z4" s="252"/>
      <c r="AA4" s="252"/>
      <c r="AB4" s="56"/>
      <c r="AC4" s="57" t="s">
        <v>284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7" t="s">
        <v>284</v>
      </c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7" t="s">
        <v>284</v>
      </c>
      <c r="BF4" s="58"/>
      <c r="BG4" s="58"/>
      <c r="BH4" s="58"/>
      <c r="BI4" s="58"/>
      <c r="BJ4" s="58"/>
      <c r="BK4" s="58"/>
      <c r="BL4" s="58"/>
      <c r="BM4" s="58"/>
      <c r="BN4" s="96"/>
      <c r="BO4" s="86"/>
      <c r="BP4" s="86"/>
      <c r="BQ4" s="241" t="s">
        <v>17</v>
      </c>
      <c r="BR4" s="242"/>
      <c r="BS4" s="48"/>
      <c r="BT4" s="59"/>
      <c r="BU4" s="60" t="s">
        <v>258</v>
      </c>
      <c r="BV4" s="60"/>
      <c r="BW4" s="60"/>
      <c r="BX4" s="60"/>
      <c r="BY4" s="101"/>
      <c r="BZ4" s="102"/>
      <c r="CF4" s="57" t="s">
        <v>259</v>
      </c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96"/>
      <c r="CR4" s="241" t="s">
        <v>276</v>
      </c>
      <c r="CS4" s="242"/>
      <c r="CT4" s="60" t="s">
        <v>265</v>
      </c>
      <c r="CU4" s="55"/>
      <c r="CV4" s="55"/>
      <c r="CW4" s="55"/>
      <c r="CX4" s="55"/>
      <c r="CY4" s="55"/>
      <c r="CZ4" s="55"/>
      <c r="DA4" s="55"/>
      <c r="DB4" s="98"/>
      <c r="DC4" s="99"/>
      <c r="DJ4" s="259" t="s">
        <v>252</v>
      </c>
      <c r="DK4" s="260"/>
      <c r="DL4" s="265" t="s">
        <v>300</v>
      </c>
      <c r="DM4" s="266"/>
    </row>
    <row r="5" spans="1:117" ht="12.75" customHeight="1">
      <c r="A5" s="216" t="s">
        <v>252</v>
      </c>
      <c r="B5" s="207"/>
      <c r="C5" s="237" t="s">
        <v>149</v>
      </c>
      <c r="D5" s="238"/>
      <c r="E5" s="237" t="s">
        <v>289</v>
      </c>
      <c r="F5" s="238"/>
      <c r="G5" s="216" t="s">
        <v>290</v>
      </c>
      <c r="H5" s="216"/>
      <c r="I5" s="216" t="s">
        <v>291</v>
      </c>
      <c r="J5" s="216"/>
      <c r="K5" s="240" t="s">
        <v>292</v>
      </c>
      <c r="L5" s="223"/>
      <c r="M5" s="253" t="s">
        <v>293</v>
      </c>
      <c r="N5" s="254"/>
      <c r="O5" s="82"/>
      <c r="P5" s="216" t="s">
        <v>252</v>
      </c>
      <c r="Q5" s="207"/>
      <c r="R5" s="240" t="s">
        <v>339</v>
      </c>
      <c r="S5" s="220"/>
      <c r="T5" s="240" t="s">
        <v>340</v>
      </c>
      <c r="U5" s="220"/>
      <c r="V5" s="153" t="s">
        <v>304</v>
      </c>
      <c r="W5" s="154"/>
      <c r="X5" s="269" t="s">
        <v>175</v>
      </c>
      <c r="Y5" s="270"/>
      <c r="Z5" s="255" t="s">
        <v>164</v>
      </c>
      <c r="AA5" s="256"/>
      <c r="AB5" s="63"/>
      <c r="AC5" s="216" t="s">
        <v>252</v>
      </c>
      <c r="AD5" s="207"/>
      <c r="AE5" s="235" t="s">
        <v>295</v>
      </c>
      <c r="AF5" s="215"/>
      <c r="AG5" s="237" t="s">
        <v>240</v>
      </c>
      <c r="AH5" s="238"/>
      <c r="AI5" s="216" t="s">
        <v>296</v>
      </c>
      <c r="AJ5" s="216"/>
      <c r="AK5" s="216" t="s">
        <v>297</v>
      </c>
      <c r="AL5" s="216"/>
      <c r="AM5" s="216" t="s">
        <v>241</v>
      </c>
      <c r="AN5" s="216"/>
      <c r="AO5" s="216" t="s">
        <v>298</v>
      </c>
      <c r="AP5" s="216"/>
      <c r="AQ5" s="216" t="s">
        <v>252</v>
      </c>
      <c r="AR5" s="207"/>
      <c r="AS5" s="237" t="s">
        <v>299</v>
      </c>
      <c r="AT5" s="238"/>
      <c r="AU5" s="237" t="s">
        <v>305</v>
      </c>
      <c r="AV5" s="238"/>
      <c r="AW5" s="216" t="s">
        <v>172</v>
      </c>
      <c r="AX5" s="216"/>
      <c r="AY5" s="216" t="s">
        <v>173</v>
      </c>
      <c r="AZ5" s="216"/>
      <c r="BA5" s="216" t="s">
        <v>174</v>
      </c>
      <c r="BB5" s="216"/>
      <c r="BC5" s="216" t="s">
        <v>368</v>
      </c>
      <c r="BD5" s="216"/>
      <c r="BE5" s="216" t="s">
        <v>252</v>
      </c>
      <c r="BF5" s="207"/>
      <c r="BG5" s="21" t="s">
        <v>369</v>
      </c>
      <c r="BI5" s="245" t="s">
        <v>370</v>
      </c>
      <c r="BJ5" s="246"/>
      <c r="BK5" s="203" t="s">
        <v>354</v>
      </c>
      <c r="BL5" s="257"/>
      <c r="BM5" s="237" t="s">
        <v>253</v>
      </c>
      <c r="BN5" s="203"/>
      <c r="BO5" s="238" t="s">
        <v>353</v>
      </c>
      <c r="BP5" s="238"/>
      <c r="BQ5" s="243"/>
      <c r="BR5" s="244"/>
      <c r="BS5" s="216" t="s">
        <v>252</v>
      </c>
      <c r="BT5" s="207"/>
      <c r="BU5" s="237" t="s">
        <v>257</v>
      </c>
      <c r="BV5" s="238"/>
      <c r="BW5" s="237" t="s">
        <v>256</v>
      </c>
      <c r="BX5" s="203"/>
      <c r="BY5" s="204" t="s">
        <v>164</v>
      </c>
      <c r="BZ5" s="205"/>
      <c r="CA5" s="206"/>
      <c r="CB5" s="206"/>
      <c r="CC5" s="206"/>
      <c r="CD5" s="206"/>
      <c r="CF5" s="216" t="s">
        <v>252</v>
      </c>
      <c r="CG5" s="207"/>
      <c r="CH5" s="237" t="s">
        <v>260</v>
      </c>
      <c r="CI5" s="238"/>
      <c r="CJ5" s="237" t="s">
        <v>261</v>
      </c>
      <c r="CK5" s="238"/>
      <c r="CL5" s="216" t="s">
        <v>262</v>
      </c>
      <c r="CM5" s="216"/>
      <c r="CN5" s="216" t="s">
        <v>263</v>
      </c>
      <c r="CO5" s="216"/>
      <c r="CP5" s="216" t="s">
        <v>264</v>
      </c>
      <c r="CQ5" s="240"/>
      <c r="CR5" s="258"/>
      <c r="CS5" s="244"/>
      <c r="CT5" s="220" t="s">
        <v>252</v>
      </c>
      <c r="CU5" s="207"/>
      <c r="CV5" s="237" t="s">
        <v>266</v>
      </c>
      <c r="CW5" s="238"/>
      <c r="CX5" s="237" t="s">
        <v>267</v>
      </c>
      <c r="CY5" s="238"/>
      <c r="CZ5" s="216" t="s">
        <v>268</v>
      </c>
      <c r="DA5" s="240"/>
      <c r="DB5" s="204" t="s">
        <v>269</v>
      </c>
      <c r="DC5" s="205"/>
      <c r="DJ5" s="261"/>
      <c r="DK5" s="262"/>
      <c r="DL5" s="267"/>
      <c r="DM5" s="268"/>
    </row>
    <row r="6" spans="1:117" ht="12.75" customHeight="1">
      <c r="A6" s="207"/>
      <c r="B6" s="207"/>
      <c r="C6" s="2" t="s">
        <v>0</v>
      </c>
      <c r="D6" s="2" t="s">
        <v>143</v>
      </c>
      <c r="E6" s="2" t="s">
        <v>0</v>
      </c>
      <c r="F6" s="2" t="s">
        <v>143</v>
      </c>
      <c r="G6" s="2" t="s">
        <v>0</v>
      </c>
      <c r="H6" s="2" t="s">
        <v>143</v>
      </c>
      <c r="I6" s="2" t="s">
        <v>0</v>
      </c>
      <c r="J6" s="2" t="s">
        <v>143</v>
      </c>
      <c r="K6" s="2" t="s">
        <v>0</v>
      </c>
      <c r="L6" s="2" t="s">
        <v>143</v>
      </c>
      <c r="M6" s="2" t="s">
        <v>0</v>
      </c>
      <c r="N6" s="48" t="s">
        <v>143</v>
      </c>
      <c r="O6" s="83"/>
      <c r="P6" s="207"/>
      <c r="Q6" s="207"/>
      <c r="R6" s="48" t="s">
        <v>0</v>
      </c>
      <c r="S6" s="48" t="s">
        <v>143</v>
      </c>
      <c r="T6" s="48" t="s">
        <v>0</v>
      </c>
      <c r="U6" s="48" t="s">
        <v>143</v>
      </c>
      <c r="V6" s="48" t="s">
        <v>0</v>
      </c>
      <c r="W6" s="48" t="s">
        <v>143</v>
      </c>
      <c r="X6" s="2" t="s">
        <v>0</v>
      </c>
      <c r="Y6" s="48" t="s">
        <v>143</v>
      </c>
      <c r="Z6" s="88" t="s">
        <v>0</v>
      </c>
      <c r="AA6" s="89" t="s">
        <v>143</v>
      </c>
      <c r="AB6" s="49"/>
      <c r="AC6" s="207"/>
      <c r="AD6" s="207"/>
      <c r="AE6" s="2" t="s">
        <v>0</v>
      </c>
      <c r="AF6" s="2" t="s">
        <v>143</v>
      </c>
      <c r="AG6" s="2" t="s">
        <v>0</v>
      </c>
      <c r="AH6" s="2" t="s">
        <v>143</v>
      </c>
      <c r="AI6" s="2" t="s">
        <v>0</v>
      </c>
      <c r="AJ6" s="2" t="s">
        <v>143</v>
      </c>
      <c r="AK6" s="2" t="s">
        <v>0</v>
      </c>
      <c r="AL6" s="2" t="s">
        <v>143</v>
      </c>
      <c r="AM6" s="2" t="s">
        <v>0</v>
      </c>
      <c r="AN6" s="2" t="s">
        <v>143</v>
      </c>
      <c r="AO6" s="2" t="s">
        <v>0</v>
      </c>
      <c r="AP6" s="2" t="s">
        <v>143</v>
      </c>
      <c r="AQ6" s="207"/>
      <c r="AR6" s="207"/>
      <c r="AS6" s="2" t="s">
        <v>0</v>
      </c>
      <c r="AT6" s="2" t="s">
        <v>143</v>
      </c>
      <c r="AU6" s="2" t="s">
        <v>0</v>
      </c>
      <c r="AV6" s="2" t="s">
        <v>143</v>
      </c>
      <c r="AW6" s="2" t="s">
        <v>0</v>
      </c>
      <c r="AX6" s="2" t="s">
        <v>143</v>
      </c>
      <c r="AY6" s="2" t="s">
        <v>0</v>
      </c>
      <c r="AZ6" s="2" t="s">
        <v>143</v>
      </c>
      <c r="BA6" s="2" t="s">
        <v>0</v>
      </c>
      <c r="BB6" s="2" t="s">
        <v>143</v>
      </c>
      <c r="BC6" s="2" t="s">
        <v>0</v>
      </c>
      <c r="BD6" s="2" t="s">
        <v>143</v>
      </c>
      <c r="BE6" s="207"/>
      <c r="BF6" s="207"/>
      <c r="BG6" s="2" t="s">
        <v>0</v>
      </c>
      <c r="BH6" s="2" t="s">
        <v>143</v>
      </c>
      <c r="BI6" s="2" t="s">
        <v>0</v>
      </c>
      <c r="BJ6" s="2" t="s">
        <v>143</v>
      </c>
      <c r="BK6" s="2" t="s">
        <v>0</v>
      </c>
      <c r="BL6" s="2" t="s">
        <v>143</v>
      </c>
      <c r="BM6" s="2" t="s">
        <v>0</v>
      </c>
      <c r="BN6" s="48" t="s">
        <v>143</v>
      </c>
      <c r="BO6" s="2" t="s">
        <v>0</v>
      </c>
      <c r="BP6" s="2" t="s">
        <v>336</v>
      </c>
      <c r="BQ6" s="152" t="s">
        <v>0</v>
      </c>
      <c r="BR6" s="89" t="s">
        <v>143</v>
      </c>
      <c r="BS6" s="207"/>
      <c r="BT6" s="207"/>
      <c r="BU6" s="2" t="s">
        <v>0</v>
      </c>
      <c r="BV6" s="2" t="s">
        <v>143</v>
      </c>
      <c r="BW6" s="2" t="s">
        <v>0</v>
      </c>
      <c r="BX6" s="48" t="s">
        <v>143</v>
      </c>
      <c r="BY6" s="88" t="s">
        <v>0</v>
      </c>
      <c r="BZ6" s="89" t="s">
        <v>143</v>
      </c>
      <c r="CA6" s="54"/>
      <c r="CB6" s="54"/>
      <c r="CC6" s="54"/>
      <c r="CD6" s="54"/>
      <c r="CF6" s="207"/>
      <c r="CG6" s="207"/>
      <c r="CH6" s="2" t="s">
        <v>0</v>
      </c>
      <c r="CI6" s="2" t="s">
        <v>143</v>
      </c>
      <c r="CJ6" s="2" t="s">
        <v>366</v>
      </c>
      <c r="CK6" s="2" t="s">
        <v>143</v>
      </c>
      <c r="CL6" s="2" t="s">
        <v>0</v>
      </c>
      <c r="CM6" s="2" t="s">
        <v>143</v>
      </c>
      <c r="CN6" s="2" t="s">
        <v>0</v>
      </c>
      <c r="CO6" s="2" t="s">
        <v>143</v>
      </c>
      <c r="CP6" s="2" t="s">
        <v>0</v>
      </c>
      <c r="CQ6" s="48" t="s">
        <v>143</v>
      </c>
      <c r="CR6" s="88" t="s">
        <v>0</v>
      </c>
      <c r="CS6" s="89" t="s">
        <v>143</v>
      </c>
      <c r="CT6" s="264"/>
      <c r="CU6" s="207"/>
      <c r="CV6" s="2" t="s">
        <v>0</v>
      </c>
      <c r="CW6" s="2" t="s">
        <v>143</v>
      </c>
      <c r="CX6" s="2" t="s">
        <v>0</v>
      </c>
      <c r="CY6" s="2" t="s">
        <v>143</v>
      </c>
      <c r="CZ6" s="2" t="s">
        <v>0</v>
      </c>
      <c r="DA6" s="48" t="s">
        <v>143</v>
      </c>
      <c r="DB6" s="88" t="s">
        <v>0</v>
      </c>
      <c r="DC6" s="89" t="s">
        <v>143</v>
      </c>
      <c r="DJ6" s="263"/>
      <c r="DK6" s="251"/>
      <c r="DL6" s="88" t="s">
        <v>0</v>
      </c>
      <c r="DM6" s="89" t="s">
        <v>143</v>
      </c>
    </row>
    <row r="7" spans="1:117" ht="25.5">
      <c r="A7" s="1" t="s">
        <v>71</v>
      </c>
      <c r="B7" s="41" t="s">
        <v>242</v>
      </c>
      <c r="C7" s="8">
        <v>39622</v>
      </c>
      <c r="D7" s="8"/>
      <c r="E7" s="8"/>
      <c r="F7" s="8"/>
      <c r="G7" s="8"/>
      <c r="H7" s="8"/>
      <c r="I7" s="8"/>
      <c r="J7" s="8"/>
      <c r="K7" s="8"/>
      <c r="L7" s="8"/>
      <c r="M7" s="8"/>
      <c r="N7" s="79"/>
      <c r="O7" s="84"/>
      <c r="P7" s="1" t="s">
        <v>71</v>
      </c>
      <c r="Q7" s="41" t="s">
        <v>242</v>
      </c>
      <c r="R7" s="79"/>
      <c r="S7" s="79"/>
      <c r="T7" s="79"/>
      <c r="U7" s="79"/>
      <c r="V7" s="79">
        <v>2710</v>
      </c>
      <c r="W7" s="79"/>
      <c r="X7" s="79"/>
      <c r="Y7" s="79"/>
      <c r="Z7" s="90">
        <f>SUM(C7+E7+G7+I7+K7+M7+R7+T7+V7+V11)</f>
        <v>42332</v>
      </c>
      <c r="AA7" s="91"/>
      <c r="AB7" s="81"/>
      <c r="AC7" s="1" t="s">
        <v>71</v>
      </c>
      <c r="AD7" s="41" t="s">
        <v>242</v>
      </c>
      <c r="AE7" s="8">
        <v>6688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1" t="s">
        <v>71</v>
      </c>
      <c r="AR7" s="41" t="s">
        <v>242</v>
      </c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1" t="s">
        <v>71</v>
      </c>
      <c r="BF7" s="41" t="s">
        <v>242</v>
      </c>
      <c r="BG7" s="8"/>
      <c r="BH7" s="8"/>
      <c r="BI7" s="8"/>
      <c r="BJ7" s="8"/>
      <c r="BK7" s="8"/>
      <c r="BL7" s="8"/>
      <c r="BM7" s="8">
        <v>684</v>
      </c>
      <c r="BN7" s="79"/>
      <c r="BO7" s="8"/>
      <c r="BP7" s="8"/>
      <c r="BQ7" s="140">
        <f>BM7+BG7+BC7+BA7+AY7+AW7+AU7+AS7+AO7+AM7+AK7+AI7+AG7+AE7+BI7+BK7</f>
        <v>7372</v>
      </c>
      <c r="BR7" s="91">
        <f>BN7+BH7+BD7+BB7+AZ7+AX7+AV7+AT7+AP7+AN7+AL7+AJ7+AH7+AF7+BJ7+BL7</f>
        <v>0</v>
      </c>
      <c r="BS7" s="1" t="s">
        <v>71</v>
      </c>
      <c r="BT7" s="41" t="s">
        <v>242</v>
      </c>
      <c r="BU7" s="8">
        <v>32431</v>
      </c>
      <c r="BV7" s="8"/>
      <c r="BW7" s="8"/>
      <c r="BX7" s="79"/>
      <c r="BY7" s="90">
        <f>BU7+BW7</f>
        <v>32431</v>
      </c>
      <c r="BZ7" s="91">
        <f>SUM(BV7+BX7)</f>
        <v>0</v>
      </c>
      <c r="CA7" s="30"/>
      <c r="CB7" s="30"/>
      <c r="CC7" s="29"/>
      <c r="CD7" s="30"/>
      <c r="CF7" s="1" t="s">
        <v>71</v>
      </c>
      <c r="CG7" s="41" t="s">
        <v>242</v>
      </c>
      <c r="CH7" s="8">
        <v>27981</v>
      </c>
      <c r="CI7" s="8"/>
      <c r="CJ7" s="8">
        <v>5873</v>
      </c>
      <c r="CK7" s="8"/>
      <c r="CL7" s="8">
        <v>4206</v>
      </c>
      <c r="CM7" s="8"/>
      <c r="CN7" s="8">
        <v>4652</v>
      </c>
      <c r="CO7" s="8"/>
      <c r="CP7" s="8"/>
      <c r="CQ7" s="79"/>
      <c r="CR7" s="90">
        <f aca="true" t="shared" si="0" ref="CR7:CS11">CH7+CJ7+CL7+CN7+CP7</f>
        <v>42712</v>
      </c>
      <c r="CS7" s="91">
        <f t="shared" si="0"/>
        <v>0</v>
      </c>
      <c r="CT7" s="64" t="s">
        <v>71</v>
      </c>
      <c r="CU7" s="41" t="s">
        <v>242</v>
      </c>
      <c r="CV7" s="8">
        <v>3507</v>
      </c>
      <c r="CW7" s="8"/>
      <c r="CX7" s="8"/>
      <c r="CY7" s="8"/>
      <c r="CZ7" s="8"/>
      <c r="DA7" s="79"/>
      <c r="DB7" s="90">
        <f>CV7+CX7+CZ7</f>
        <v>3507</v>
      </c>
      <c r="DC7" s="91">
        <f aca="true" t="shared" si="1" ref="DB7:DC11">CW7+CY7+DA7</f>
        <v>0</v>
      </c>
      <c r="DJ7" s="1" t="s">
        <v>71</v>
      </c>
      <c r="DK7" s="124" t="s">
        <v>242</v>
      </c>
      <c r="DL7" s="90">
        <f>SUM(Z7+BQ7+BY7+CR7+DB7)</f>
        <v>128354</v>
      </c>
      <c r="DM7" s="91"/>
    </row>
    <row r="8" spans="1:117" ht="25.5">
      <c r="A8" s="1" t="s">
        <v>72</v>
      </c>
      <c r="B8" s="41" t="s">
        <v>243</v>
      </c>
      <c r="C8" s="8">
        <v>10754</v>
      </c>
      <c r="D8" s="8"/>
      <c r="E8" s="8"/>
      <c r="F8" s="8"/>
      <c r="G8" s="8"/>
      <c r="H8" s="8"/>
      <c r="I8" s="8"/>
      <c r="J8" s="8"/>
      <c r="K8" s="8"/>
      <c r="L8" s="8"/>
      <c r="M8" s="8"/>
      <c r="N8" s="79"/>
      <c r="O8" s="84"/>
      <c r="P8" s="1" t="s">
        <v>72</v>
      </c>
      <c r="Q8" s="41" t="s">
        <v>243</v>
      </c>
      <c r="R8" s="79"/>
      <c r="S8" s="79"/>
      <c r="T8" s="79"/>
      <c r="U8" s="79"/>
      <c r="V8" s="79">
        <v>732</v>
      </c>
      <c r="W8" s="79"/>
      <c r="X8" s="79"/>
      <c r="Y8" s="79"/>
      <c r="Z8" s="90">
        <f>SUM(C8+V8)</f>
        <v>11486</v>
      </c>
      <c r="AA8" s="91"/>
      <c r="AB8" s="81"/>
      <c r="AC8" s="1" t="s">
        <v>72</v>
      </c>
      <c r="AD8" s="41" t="s">
        <v>243</v>
      </c>
      <c r="AE8" s="8">
        <v>1626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1" t="s">
        <v>72</v>
      </c>
      <c r="AR8" s="41" t="s">
        <v>243</v>
      </c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1" t="s">
        <v>72</v>
      </c>
      <c r="BF8" s="41" t="s">
        <v>243</v>
      </c>
      <c r="BG8" s="8"/>
      <c r="BH8" s="8"/>
      <c r="BI8" s="8"/>
      <c r="BJ8" s="8"/>
      <c r="BK8" s="8"/>
      <c r="BL8" s="8"/>
      <c r="BM8" s="8">
        <v>185</v>
      </c>
      <c r="BN8" s="79"/>
      <c r="BO8" s="8"/>
      <c r="BP8" s="8"/>
      <c r="BQ8" s="140">
        <f>BM8+BG8+BC8+BA8+AY8+AW8+AU8+AS8+AO8+AM8+AK8+AI8+AG8+AE8+BI8</f>
        <v>1811</v>
      </c>
      <c r="BR8" s="91">
        <f>BN8+BH8+BD8+BB8+AZ8+AX8+AV8+AT8+AP8+AN8+AL8+AJ8+AH8+AF8+BJ8+BL8</f>
        <v>0</v>
      </c>
      <c r="BS8" s="1" t="s">
        <v>72</v>
      </c>
      <c r="BT8" s="41" t="s">
        <v>243</v>
      </c>
      <c r="BU8" s="8">
        <v>8756</v>
      </c>
      <c r="BV8" s="8"/>
      <c r="BW8" s="8"/>
      <c r="BX8" s="79"/>
      <c r="BY8" s="90">
        <f>BU8+BW8</f>
        <v>8756</v>
      </c>
      <c r="BZ8" s="91">
        <f>SUM(BV8+BX8)</f>
        <v>0</v>
      </c>
      <c r="CA8" s="30"/>
      <c r="CB8" s="30"/>
      <c r="CC8" s="29"/>
      <c r="CD8" s="30"/>
      <c r="CF8" s="1" t="s">
        <v>72</v>
      </c>
      <c r="CG8" s="41" t="s">
        <v>243</v>
      </c>
      <c r="CH8" s="8">
        <v>7382</v>
      </c>
      <c r="CI8" s="8"/>
      <c r="CJ8" s="8">
        <v>1559</v>
      </c>
      <c r="CK8" s="8"/>
      <c r="CL8" s="8">
        <v>1122</v>
      </c>
      <c r="CM8" s="8"/>
      <c r="CN8" s="8">
        <v>1231</v>
      </c>
      <c r="CO8" s="8"/>
      <c r="CP8" s="8"/>
      <c r="CQ8" s="79"/>
      <c r="CR8" s="90">
        <f t="shared" si="0"/>
        <v>11294</v>
      </c>
      <c r="CS8" s="91">
        <f t="shared" si="0"/>
        <v>0</v>
      </c>
      <c r="CT8" s="64" t="s">
        <v>72</v>
      </c>
      <c r="CU8" s="41" t="s">
        <v>243</v>
      </c>
      <c r="CV8" s="8">
        <v>947</v>
      </c>
      <c r="CW8" s="8"/>
      <c r="CX8" s="8"/>
      <c r="CY8" s="8"/>
      <c r="CZ8" s="8"/>
      <c r="DA8" s="79"/>
      <c r="DB8" s="90">
        <f>CV8+CX8+CZ8</f>
        <v>947</v>
      </c>
      <c r="DC8" s="91">
        <f t="shared" si="1"/>
        <v>0</v>
      </c>
      <c r="DJ8" s="1" t="s">
        <v>72</v>
      </c>
      <c r="DK8" s="124" t="s">
        <v>243</v>
      </c>
      <c r="DL8" s="90">
        <f>SUM(Z8+BQ8+BY8+CR8+DB8)</f>
        <v>34294</v>
      </c>
      <c r="DM8" s="91"/>
    </row>
    <row r="9" spans="1:117" ht="25.5">
      <c r="A9" s="1" t="s">
        <v>73</v>
      </c>
      <c r="B9" s="41" t="s">
        <v>244</v>
      </c>
      <c r="C9" s="8">
        <v>11000</v>
      </c>
      <c r="D9" s="8"/>
      <c r="E9" s="8"/>
      <c r="F9" s="8"/>
      <c r="G9" s="8"/>
      <c r="H9" s="8"/>
      <c r="I9" s="8"/>
      <c r="J9" s="8"/>
      <c r="K9" s="8"/>
      <c r="L9" s="8"/>
      <c r="M9" s="8"/>
      <c r="N9" s="79"/>
      <c r="O9" s="84"/>
      <c r="P9" s="1" t="s">
        <v>73</v>
      </c>
      <c r="Q9" s="41" t="s">
        <v>244</v>
      </c>
      <c r="R9" s="79"/>
      <c r="S9" s="79"/>
      <c r="T9" s="79"/>
      <c r="U9" s="79"/>
      <c r="V9" s="79"/>
      <c r="W9" s="79"/>
      <c r="X9" s="79"/>
      <c r="Y9" s="79"/>
      <c r="Z9" s="90">
        <f>SUM(C9)</f>
        <v>11000</v>
      </c>
      <c r="AA9" s="91"/>
      <c r="AB9" s="81"/>
      <c r="AC9" s="1" t="s">
        <v>73</v>
      </c>
      <c r="AD9" s="41" t="s">
        <v>244</v>
      </c>
      <c r="AE9" s="10">
        <v>21221</v>
      </c>
      <c r="AF9" s="8"/>
      <c r="AG9" s="8">
        <v>5200</v>
      </c>
      <c r="AH9" s="8"/>
      <c r="AI9" s="8">
        <v>214</v>
      </c>
      <c r="AJ9" s="8"/>
      <c r="AK9" s="8">
        <v>1700</v>
      </c>
      <c r="AL9" s="8"/>
      <c r="AM9" s="8"/>
      <c r="AN9" s="8"/>
      <c r="AO9" s="8"/>
      <c r="AP9" s="8"/>
      <c r="AQ9" s="1" t="s">
        <v>73</v>
      </c>
      <c r="AR9" s="41" t="s">
        <v>244</v>
      </c>
      <c r="AS9" s="8"/>
      <c r="AT9" s="8"/>
      <c r="AU9" s="8"/>
      <c r="AV9" s="8"/>
      <c r="AW9" s="8"/>
      <c r="AX9" s="8"/>
      <c r="AY9" s="8"/>
      <c r="AZ9" s="8"/>
      <c r="BA9" s="8"/>
      <c r="BB9" s="8"/>
      <c r="BC9" s="8">
        <v>750</v>
      </c>
      <c r="BD9" s="8"/>
      <c r="BE9" s="1" t="s">
        <v>73</v>
      </c>
      <c r="BF9" s="41" t="s">
        <v>244</v>
      </c>
      <c r="BG9" s="8">
        <v>2000</v>
      </c>
      <c r="BH9" s="8"/>
      <c r="BI9" s="8">
        <v>142</v>
      </c>
      <c r="BJ9" s="8"/>
      <c r="BK9" s="8"/>
      <c r="BL9" s="8"/>
      <c r="BM9" s="8"/>
      <c r="BN9" s="79"/>
      <c r="BO9" s="8">
        <v>9000</v>
      </c>
      <c r="BP9" s="8"/>
      <c r="BQ9" s="140">
        <f>SUM(AE9+AG9+AI9+AK9+BC9+BG9+BI9+BO9)</f>
        <v>40227</v>
      </c>
      <c r="BR9" s="91">
        <f>BN9+BH9+BD9+BB9+AZ9+AX9+AV9+AT9+AP9+AN9+AL9+AJ9+AH9+AF9+BJ9+BL9+BP9</f>
        <v>0</v>
      </c>
      <c r="BS9" s="1" t="s">
        <v>73</v>
      </c>
      <c r="BT9" s="41" t="s">
        <v>244</v>
      </c>
      <c r="BU9" s="8">
        <v>4914</v>
      </c>
      <c r="BV9" s="8"/>
      <c r="BW9" s="8">
        <v>10000</v>
      </c>
      <c r="BX9" s="79"/>
      <c r="BY9" s="90">
        <f>BU9+BW9</f>
        <v>14914</v>
      </c>
      <c r="BZ9" s="91">
        <f>SUM(BV9+BX9)</f>
        <v>0</v>
      </c>
      <c r="CA9" s="30"/>
      <c r="CB9" s="30"/>
      <c r="CC9" s="29"/>
      <c r="CD9" s="30"/>
      <c r="CF9" s="1" t="s">
        <v>73</v>
      </c>
      <c r="CG9" s="41" t="s">
        <v>244</v>
      </c>
      <c r="CH9" s="8">
        <v>24115</v>
      </c>
      <c r="CI9" s="8"/>
      <c r="CJ9" s="8">
        <v>1500</v>
      </c>
      <c r="CK9" s="8"/>
      <c r="CL9" s="8">
        <v>40</v>
      </c>
      <c r="CM9" s="8"/>
      <c r="CN9" s="8">
        <v>560</v>
      </c>
      <c r="CO9" s="8"/>
      <c r="CP9" s="8">
        <v>7500</v>
      </c>
      <c r="CQ9" s="79"/>
      <c r="CR9" s="90">
        <f t="shared" si="0"/>
        <v>33715</v>
      </c>
      <c r="CS9" s="91">
        <f t="shared" si="0"/>
        <v>0</v>
      </c>
      <c r="CT9" s="64" t="s">
        <v>73</v>
      </c>
      <c r="CU9" s="41" t="s">
        <v>244</v>
      </c>
      <c r="CV9" s="8">
        <v>1400</v>
      </c>
      <c r="CW9" s="8"/>
      <c r="CX9" s="8">
        <v>582</v>
      </c>
      <c r="CY9" s="8"/>
      <c r="CZ9" s="8">
        <v>620</v>
      </c>
      <c r="DA9" s="79"/>
      <c r="DB9" s="90">
        <f>CV9+CX9+CZ9</f>
        <v>2602</v>
      </c>
      <c r="DC9" s="91">
        <f t="shared" si="1"/>
        <v>0</v>
      </c>
      <c r="DJ9" s="1" t="s">
        <v>73</v>
      </c>
      <c r="DK9" s="124" t="s">
        <v>244</v>
      </c>
      <c r="DL9" s="90">
        <f>SUM(Z9+BQ9+BY9+CR9+DB9)</f>
        <v>102458</v>
      </c>
      <c r="DM9" s="91"/>
    </row>
    <row r="10" spans="1:117" ht="25.5">
      <c r="A10" s="1" t="s">
        <v>75</v>
      </c>
      <c r="B10" s="41" t="s">
        <v>245</v>
      </c>
      <c r="C10" s="8"/>
      <c r="D10" s="8"/>
      <c r="E10" s="8">
        <v>32921</v>
      </c>
      <c r="F10" s="8"/>
      <c r="G10" s="8">
        <v>5000</v>
      </c>
      <c r="H10" s="8"/>
      <c r="I10" s="8">
        <v>109</v>
      </c>
      <c r="J10" s="8"/>
      <c r="K10" s="8">
        <v>25512</v>
      </c>
      <c r="L10" s="8"/>
      <c r="M10" s="8">
        <v>443</v>
      </c>
      <c r="N10" s="79"/>
      <c r="O10" s="84"/>
      <c r="P10" s="1" t="s">
        <v>75</v>
      </c>
      <c r="Q10" s="41" t="s">
        <v>245</v>
      </c>
      <c r="R10" s="79">
        <v>0</v>
      </c>
      <c r="S10" s="79"/>
      <c r="T10" s="79"/>
      <c r="U10" s="79"/>
      <c r="V10" s="79"/>
      <c r="W10" s="79"/>
      <c r="X10" s="79">
        <v>200</v>
      </c>
      <c r="Y10" s="79"/>
      <c r="Z10" s="90">
        <f>SUM(C10+E10+G10+I10+K10+M10+R10+T10+V10+X10)</f>
        <v>64185</v>
      </c>
      <c r="AA10" s="91"/>
      <c r="AB10" s="81"/>
      <c r="AC10" s="1" t="s">
        <v>75</v>
      </c>
      <c r="AD10" s="41" t="s">
        <v>245</v>
      </c>
      <c r="AE10" s="8"/>
      <c r="AF10" s="8"/>
      <c r="AG10" s="8"/>
      <c r="AH10" s="8"/>
      <c r="AI10" s="8"/>
      <c r="AJ10" s="8"/>
      <c r="AK10" s="8"/>
      <c r="AL10" s="3"/>
      <c r="AM10" s="8"/>
      <c r="AN10" s="8"/>
      <c r="AO10" s="8">
        <v>7220</v>
      </c>
      <c r="AP10" s="8"/>
      <c r="AQ10" s="1" t="s">
        <v>75</v>
      </c>
      <c r="AR10" s="41" t="s">
        <v>245</v>
      </c>
      <c r="AS10" s="8">
        <v>1000</v>
      </c>
      <c r="AT10" s="8"/>
      <c r="AU10" s="8">
        <v>1063</v>
      </c>
      <c r="AV10" s="8"/>
      <c r="AW10" s="8">
        <v>2000</v>
      </c>
      <c r="AX10" s="8"/>
      <c r="AY10" s="8">
        <v>240</v>
      </c>
      <c r="AZ10" s="8"/>
      <c r="BA10" s="8">
        <v>600</v>
      </c>
      <c r="BB10" s="8"/>
      <c r="BC10" s="8"/>
      <c r="BD10" s="8"/>
      <c r="BE10" s="1" t="s">
        <v>75</v>
      </c>
      <c r="BF10" s="41" t="s">
        <v>245</v>
      </c>
      <c r="BG10" s="8"/>
      <c r="BH10" s="8"/>
      <c r="BI10" s="8"/>
      <c r="BJ10" s="8"/>
      <c r="BK10" s="8"/>
      <c r="BL10" s="8"/>
      <c r="BM10" s="8"/>
      <c r="BN10" s="79"/>
      <c r="BO10" s="8"/>
      <c r="BP10" s="8"/>
      <c r="BQ10" s="140">
        <f>BM10+BG10+BC10+BA10+AY10+AW10+AU10+AS10+AO10+AM10+AK10+AI10+AG10+AE10+BI10</f>
        <v>12123</v>
      </c>
      <c r="BR10" s="91">
        <f>BN10+BH10+BD10+BB10+AZ10+AX10+AV10+AT10+AP10+AN10+AL10+AJ10+AH10+AF10+BJ10</f>
        <v>0</v>
      </c>
      <c r="BS10" s="1" t="s">
        <v>75</v>
      </c>
      <c r="BT10" s="41" t="s">
        <v>245</v>
      </c>
      <c r="BU10" s="8"/>
      <c r="BV10" s="8"/>
      <c r="BW10" s="8"/>
      <c r="BX10" s="79"/>
      <c r="BY10" s="90">
        <f>BU10+BW10</f>
        <v>0</v>
      </c>
      <c r="BZ10" s="91">
        <f>SUM(BV10+BX10)</f>
        <v>0</v>
      </c>
      <c r="CA10" s="30"/>
      <c r="CB10" s="30"/>
      <c r="CC10" s="29"/>
      <c r="CD10" s="30"/>
      <c r="CF10" s="1" t="s">
        <v>75</v>
      </c>
      <c r="CG10" s="41" t="s">
        <v>245</v>
      </c>
      <c r="CH10" s="8"/>
      <c r="CI10" s="8"/>
      <c r="CJ10" s="8"/>
      <c r="CK10" s="8"/>
      <c r="CL10" s="8"/>
      <c r="CM10" s="8"/>
      <c r="CN10" s="8"/>
      <c r="CO10" s="8"/>
      <c r="CP10" s="8"/>
      <c r="CQ10" s="79"/>
      <c r="CR10" s="90">
        <f t="shared" si="0"/>
        <v>0</v>
      </c>
      <c r="CS10" s="91">
        <f t="shared" si="0"/>
        <v>0</v>
      </c>
      <c r="CT10" s="64" t="s">
        <v>75</v>
      </c>
      <c r="CU10" s="41" t="s">
        <v>245</v>
      </c>
      <c r="CV10" s="8"/>
      <c r="CW10" s="8"/>
      <c r="CX10" s="8"/>
      <c r="CY10" s="8"/>
      <c r="CZ10" s="8"/>
      <c r="DA10" s="79"/>
      <c r="DB10" s="90">
        <f t="shared" si="1"/>
        <v>0</v>
      </c>
      <c r="DC10" s="91">
        <f t="shared" si="1"/>
        <v>0</v>
      </c>
      <c r="DG10" s="36"/>
      <c r="DJ10" s="1" t="s">
        <v>75</v>
      </c>
      <c r="DK10" s="124" t="s">
        <v>245</v>
      </c>
      <c r="DL10" s="90">
        <f>SUM(Z10+BQ10)</f>
        <v>76308</v>
      </c>
      <c r="DM10" s="91"/>
    </row>
    <row r="11" spans="1:117" ht="25.5" customHeight="1">
      <c r="A11" s="1" t="s">
        <v>76</v>
      </c>
      <c r="B11" s="41" t="s">
        <v>246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9"/>
      <c r="O11" s="84"/>
      <c r="P11" s="1" t="s">
        <v>76</v>
      </c>
      <c r="Q11" s="41" t="s">
        <v>246</v>
      </c>
      <c r="R11" s="79"/>
      <c r="S11" s="79"/>
      <c r="T11" s="79"/>
      <c r="U11" s="79"/>
      <c r="V11" s="79"/>
      <c r="W11" s="79"/>
      <c r="X11" s="79"/>
      <c r="Y11" s="79"/>
      <c r="Z11" s="90"/>
      <c r="AA11" s="91"/>
      <c r="AB11" s="81"/>
      <c r="AC11" s="1" t="s">
        <v>76</v>
      </c>
      <c r="AD11" s="41" t="s">
        <v>246</v>
      </c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1" t="s">
        <v>76</v>
      </c>
      <c r="AR11" s="41" t="s">
        <v>246</v>
      </c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" t="s">
        <v>76</v>
      </c>
      <c r="BF11" s="41" t="s">
        <v>246</v>
      </c>
      <c r="BG11" s="8"/>
      <c r="BH11" s="8"/>
      <c r="BI11" s="8"/>
      <c r="BJ11" s="8"/>
      <c r="BK11" s="8"/>
      <c r="BL11" s="8"/>
      <c r="BM11" s="8"/>
      <c r="BN11" s="79"/>
      <c r="BO11" s="8"/>
      <c r="BP11" s="8"/>
      <c r="BQ11" s="140">
        <f>BM11+BG11+BC11+BA11+AY11+AW11+AU11+AS11+AO11+AM11+AK11+AI11+AG11+AE11+BI11</f>
        <v>0</v>
      </c>
      <c r="BR11" s="91">
        <f>BN11+BH11+BD11+BB11+AZ11+AX11+AV11+AT11+AP11+AN11+AL11+AJ11+AH11+AF11+BJ11</f>
        <v>0</v>
      </c>
      <c r="BS11" s="1" t="s">
        <v>76</v>
      </c>
      <c r="BT11" s="41" t="s">
        <v>246</v>
      </c>
      <c r="BU11" s="8"/>
      <c r="BV11" s="8"/>
      <c r="BW11" s="8"/>
      <c r="BX11" s="79"/>
      <c r="BY11" s="90">
        <f>BU11+BW11</f>
        <v>0</v>
      </c>
      <c r="BZ11" s="91">
        <f>SUM(BV11+BX11)</f>
        <v>0</v>
      </c>
      <c r="CA11" s="30"/>
      <c r="CB11" s="30"/>
      <c r="CC11" s="29"/>
      <c r="CD11" s="30"/>
      <c r="CF11" s="1" t="s">
        <v>76</v>
      </c>
      <c r="CG11" s="41" t="s">
        <v>246</v>
      </c>
      <c r="CH11" s="8"/>
      <c r="CI11" s="8"/>
      <c r="CJ11" s="8"/>
      <c r="CK11" s="8"/>
      <c r="CL11" s="8"/>
      <c r="CM11" s="8"/>
      <c r="CN11" s="8"/>
      <c r="CO11" s="8"/>
      <c r="CP11" s="8"/>
      <c r="CQ11" s="79"/>
      <c r="CR11" s="90">
        <f t="shared" si="0"/>
        <v>0</v>
      </c>
      <c r="CS11" s="91">
        <f t="shared" si="0"/>
        <v>0</v>
      </c>
      <c r="CT11" s="64" t="s">
        <v>76</v>
      </c>
      <c r="CU11" s="41" t="s">
        <v>246</v>
      </c>
      <c r="CV11" s="8"/>
      <c r="CW11" s="8"/>
      <c r="CX11" s="8"/>
      <c r="CY11" s="8"/>
      <c r="CZ11" s="8"/>
      <c r="DA11" s="79"/>
      <c r="DB11" s="90">
        <f t="shared" si="1"/>
        <v>0</v>
      </c>
      <c r="DC11" s="91">
        <f t="shared" si="1"/>
        <v>0</v>
      </c>
      <c r="DJ11" s="1" t="s">
        <v>76</v>
      </c>
      <c r="DK11" s="124" t="s">
        <v>246</v>
      </c>
      <c r="DL11" s="90"/>
      <c r="DM11" s="91"/>
    </row>
    <row r="12" spans="1:119" ht="25.5" customHeight="1">
      <c r="A12" s="200" t="s">
        <v>247</v>
      </c>
      <c r="B12" s="200"/>
      <c r="C12" s="8">
        <f>SUM(C7:C11)</f>
        <v>61376</v>
      </c>
      <c r="D12" s="8">
        <f aca="true" t="shared" si="2" ref="D12:N12">SUM(D7:D11)</f>
        <v>0</v>
      </c>
      <c r="E12" s="8">
        <f t="shared" si="2"/>
        <v>32921</v>
      </c>
      <c r="F12" s="8">
        <f t="shared" si="2"/>
        <v>0</v>
      </c>
      <c r="G12" s="8">
        <f t="shared" si="2"/>
        <v>5000</v>
      </c>
      <c r="H12" s="8">
        <f t="shared" si="2"/>
        <v>0</v>
      </c>
      <c r="I12" s="8">
        <f t="shared" si="2"/>
        <v>109</v>
      </c>
      <c r="J12" s="8">
        <f t="shared" si="2"/>
        <v>0</v>
      </c>
      <c r="K12" s="8">
        <f t="shared" si="2"/>
        <v>25512</v>
      </c>
      <c r="L12" s="8">
        <f t="shared" si="2"/>
        <v>0</v>
      </c>
      <c r="M12" s="8">
        <f t="shared" si="2"/>
        <v>443</v>
      </c>
      <c r="N12" s="79">
        <f t="shared" si="2"/>
        <v>0</v>
      </c>
      <c r="O12" s="84"/>
      <c r="P12" s="200" t="s">
        <v>247</v>
      </c>
      <c r="Q12" s="200"/>
      <c r="R12" s="79">
        <f>SUM(R7:R11)</f>
        <v>0</v>
      </c>
      <c r="S12" s="128">
        <f>SUM(S7:S11)</f>
        <v>0</v>
      </c>
      <c r="T12" s="128"/>
      <c r="U12" s="128"/>
      <c r="V12" s="79">
        <f>SUM(V7:V11)</f>
        <v>3442</v>
      </c>
      <c r="W12" s="79"/>
      <c r="X12" s="79">
        <f>SUM(X7:X11)</f>
        <v>200</v>
      </c>
      <c r="Y12" s="79">
        <f>SUM(Y7:Y11)</f>
        <v>0</v>
      </c>
      <c r="Z12" s="90">
        <f>SUM(C12+E12+G12+I12+K12+M12+R12+T12+V12+X12)</f>
        <v>129003</v>
      </c>
      <c r="AA12" s="91"/>
      <c r="AB12" s="215" t="s">
        <v>247</v>
      </c>
      <c r="AC12" s="249"/>
      <c r="AD12" s="249"/>
      <c r="AE12" s="8">
        <f>SUM(AE7:AE11)</f>
        <v>29535</v>
      </c>
      <c r="AF12" s="8">
        <f>SUM(AF7:AF11)</f>
        <v>0</v>
      </c>
      <c r="AG12" s="8">
        <f>SUM(AG7:AG11)</f>
        <v>5200</v>
      </c>
      <c r="AH12" s="8">
        <f>SUM(AH7:AH11)</f>
        <v>0</v>
      </c>
      <c r="AI12" s="8">
        <f>SUM(AI7:AI11)</f>
        <v>214</v>
      </c>
      <c r="AJ12" s="8">
        <f aca="true" t="shared" si="3" ref="AJ12:AP12">SUM(AJ9:AJ11)</f>
        <v>0</v>
      </c>
      <c r="AK12" s="8">
        <f t="shared" si="3"/>
        <v>1700</v>
      </c>
      <c r="AL12" s="8">
        <f t="shared" si="3"/>
        <v>0</v>
      </c>
      <c r="AM12" s="8">
        <f t="shared" si="3"/>
        <v>0</v>
      </c>
      <c r="AN12" s="8">
        <f t="shared" si="3"/>
        <v>0</v>
      </c>
      <c r="AO12" s="8">
        <f t="shared" si="3"/>
        <v>7220</v>
      </c>
      <c r="AP12" s="8">
        <f t="shared" si="3"/>
        <v>0</v>
      </c>
      <c r="AQ12" s="200" t="s">
        <v>247</v>
      </c>
      <c r="AR12" s="200"/>
      <c r="AS12" s="8">
        <f>SUM(AS7:AS11)</f>
        <v>1000</v>
      </c>
      <c r="AT12" s="8">
        <f aca="true" t="shared" si="4" ref="AT12:BD12">SUM(AT7:AT11)</f>
        <v>0</v>
      </c>
      <c r="AU12" s="8">
        <f t="shared" si="4"/>
        <v>1063</v>
      </c>
      <c r="AV12" s="8">
        <f t="shared" si="4"/>
        <v>0</v>
      </c>
      <c r="AW12" s="8">
        <f t="shared" si="4"/>
        <v>2000</v>
      </c>
      <c r="AX12" s="8">
        <f t="shared" si="4"/>
        <v>0</v>
      </c>
      <c r="AY12" s="8">
        <f t="shared" si="4"/>
        <v>240</v>
      </c>
      <c r="AZ12" s="8">
        <f t="shared" si="4"/>
        <v>0</v>
      </c>
      <c r="BA12" s="8">
        <f t="shared" si="4"/>
        <v>600</v>
      </c>
      <c r="BB12" s="8">
        <f t="shared" si="4"/>
        <v>0</v>
      </c>
      <c r="BC12" s="8">
        <f t="shared" si="4"/>
        <v>750</v>
      </c>
      <c r="BD12" s="8">
        <f t="shared" si="4"/>
        <v>0</v>
      </c>
      <c r="BE12" s="200" t="s">
        <v>247</v>
      </c>
      <c r="BF12" s="200"/>
      <c r="BG12" s="8">
        <f aca="true" t="shared" si="5" ref="BG12:BN12">SUM(BG7:BG11)</f>
        <v>2000</v>
      </c>
      <c r="BH12" s="8">
        <f t="shared" si="5"/>
        <v>0</v>
      </c>
      <c r="BI12" s="8">
        <f t="shared" si="5"/>
        <v>142</v>
      </c>
      <c r="BJ12" s="8">
        <f t="shared" si="5"/>
        <v>0</v>
      </c>
      <c r="BK12" s="8">
        <f>SUM(BK7:BK11)</f>
        <v>0</v>
      </c>
      <c r="BL12" s="8">
        <f>SUM(BL7:BL11)</f>
        <v>0</v>
      </c>
      <c r="BM12" s="8">
        <f>SUM(BM7:BM11)</f>
        <v>869</v>
      </c>
      <c r="BN12" s="79">
        <f t="shared" si="5"/>
        <v>0</v>
      </c>
      <c r="BO12" s="8">
        <f>SUM(BO7:BO11)</f>
        <v>9000</v>
      </c>
      <c r="BP12" s="8">
        <f>SUM(BP7:BP11)</f>
        <v>0</v>
      </c>
      <c r="BQ12" s="140">
        <f>BM12+BG12+BC12+BA12+AY12+AW12+AU12+AS12+AO12+AM12+AK12+AI12+AG12+AE12+BI12+BK12+BO12</f>
        <v>61533</v>
      </c>
      <c r="BR12" s="91">
        <f>BN12+BH12+BD12+BB12+AZ12+AX12+AV12+AT12+AP12+AN12+AL12+AJ12+AH12+AF12+BJ12+BL12+BP9</f>
        <v>0</v>
      </c>
      <c r="BS12" s="200" t="s">
        <v>247</v>
      </c>
      <c r="BT12" s="200"/>
      <c r="BU12" s="8">
        <f aca="true" t="shared" si="6" ref="BU12:BZ12">SUM(BU7:BU11)</f>
        <v>46101</v>
      </c>
      <c r="BV12" s="8">
        <f t="shared" si="6"/>
        <v>0</v>
      </c>
      <c r="BW12" s="8">
        <f t="shared" si="6"/>
        <v>10000</v>
      </c>
      <c r="BX12" s="79">
        <f t="shared" si="6"/>
        <v>0</v>
      </c>
      <c r="BY12" s="90">
        <f t="shared" si="6"/>
        <v>56101</v>
      </c>
      <c r="BZ12" s="91">
        <f t="shared" si="6"/>
        <v>0</v>
      </c>
      <c r="CA12" s="30"/>
      <c r="CB12" s="30"/>
      <c r="CC12" s="29"/>
      <c r="CD12" s="30"/>
      <c r="CF12" s="200" t="s">
        <v>247</v>
      </c>
      <c r="CG12" s="200"/>
      <c r="CH12" s="8">
        <f>SUM(CH7:CH11)</f>
        <v>59478</v>
      </c>
      <c r="CI12" s="8">
        <f aca="true" t="shared" si="7" ref="CI12:CS12">SUM(CI7:CI11)</f>
        <v>0</v>
      </c>
      <c r="CJ12" s="8">
        <f>SUM(CJ7:CJ11)</f>
        <v>8932</v>
      </c>
      <c r="CK12" s="8">
        <f t="shared" si="7"/>
        <v>0</v>
      </c>
      <c r="CL12" s="8">
        <f>SUM(CL7:CL11)</f>
        <v>5368</v>
      </c>
      <c r="CM12" s="8">
        <f t="shared" si="7"/>
        <v>0</v>
      </c>
      <c r="CN12" s="8">
        <f>SUM(CN7:CN11)</f>
        <v>6443</v>
      </c>
      <c r="CO12" s="8">
        <f t="shared" si="7"/>
        <v>0</v>
      </c>
      <c r="CP12" s="8">
        <f t="shared" si="7"/>
        <v>7500</v>
      </c>
      <c r="CQ12" s="79">
        <f t="shared" si="7"/>
        <v>0</v>
      </c>
      <c r="CR12" s="90">
        <f>SUM(CR7:CR11)</f>
        <v>87721</v>
      </c>
      <c r="CS12" s="91">
        <f t="shared" si="7"/>
        <v>0</v>
      </c>
      <c r="CT12" s="215" t="s">
        <v>247</v>
      </c>
      <c r="CU12" s="200"/>
      <c r="CV12" s="8">
        <f>SUM(CV7:CV11)</f>
        <v>5854</v>
      </c>
      <c r="CW12" s="8">
        <f aca="true" t="shared" si="8" ref="CW12:DC12">SUM(CW7:CW11)</f>
        <v>0</v>
      </c>
      <c r="CX12" s="8">
        <f t="shared" si="8"/>
        <v>582</v>
      </c>
      <c r="CY12" s="8">
        <f t="shared" si="8"/>
        <v>0</v>
      </c>
      <c r="CZ12" s="8">
        <f t="shared" si="8"/>
        <v>620</v>
      </c>
      <c r="DA12" s="79">
        <f t="shared" si="8"/>
        <v>0</v>
      </c>
      <c r="DB12" s="90">
        <f>SUM(DB7:DB11)</f>
        <v>7056</v>
      </c>
      <c r="DC12" s="91">
        <f t="shared" si="8"/>
        <v>0</v>
      </c>
      <c r="DJ12" s="200" t="s">
        <v>247</v>
      </c>
      <c r="DK12" s="226"/>
      <c r="DL12" s="90">
        <f>SUM(Z12+BQ12+BY12+CR12+DB12)</f>
        <v>341414</v>
      </c>
      <c r="DM12" s="91"/>
      <c r="DO12" s="3"/>
    </row>
    <row r="13" spans="1:117" ht="25.5">
      <c r="A13" s="1" t="s">
        <v>77</v>
      </c>
      <c r="B13" s="41" t="s">
        <v>248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9"/>
      <c r="O13" s="84"/>
      <c r="P13" s="1" t="s">
        <v>77</v>
      </c>
      <c r="Q13" s="41" t="s">
        <v>248</v>
      </c>
      <c r="R13" s="79"/>
      <c r="S13" s="79"/>
      <c r="T13" s="79"/>
      <c r="U13" s="79"/>
      <c r="V13" s="79"/>
      <c r="W13" s="79"/>
      <c r="X13" s="79"/>
      <c r="Y13" s="79"/>
      <c r="Z13" s="90"/>
      <c r="AA13" s="91"/>
      <c r="AB13" s="81"/>
      <c r="AC13" s="1" t="s">
        <v>77</v>
      </c>
      <c r="AD13" s="41" t="s">
        <v>248</v>
      </c>
      <c r="AE13" s="8">
        <v>794542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1" t="s">
        <v>77</v>
      </c>
      <c r="AR13" s="41" t="s">
        <v>248</v>
      </c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1" t="s">
        <v>77</v>
      </c>
      <c r="BF13" s="41" t="s">
        <v>248</v>
      </c>
      <c r="BG13" s="8"/>
      <c r="BH13" s="8"/>
      <c r="BI13" s="8"/>
      <c r="BJ13" s="8"/>
      <c r="BK13" s="8"/>
      <c r="BL13" s="8"/>
      <c r="BM13" s="8"/>
      <c r="BN13" s="79"/>
      <c r="BO13" s="8"/>
      <c r="BP13" s="8"/>
      <c r="BQ13" s="140">
        <f>BM13+BG13+BC13+BA13+AY13+AW13+AU13+AS13+AO13+AM13+AK13+AI13+AG13+AE13+BI13+BK13</f>
        <v>794542</v>
      </c>
      <c r="BR13" s="91">
        <f>BN13+BH13+BD13+BB13+AZ13+AX13+AV13+AT13+AP13+AN13+AL13+AJ13+AH13+AF13+N13+L13+J13+H13+F13+D13+BL13</f>
        <v>0</v>
      </c>
      <c r="BS13" s="1" t="s">
        <v>77</v>
      </c>
      <c r="BT13" s="41" t="s">
        <v>248</v>
      </c>
      <c r="BU13" s="8"/>
      <c r="BV13" s="8"/>
      <c r="BW13" s="8"/>
      <c r="BX13" s="79"/>
      <c r="BY13" s="90"/>
      <c r="BZ13" s="91"/>
      <c r="CA13" s="30"/>
      <c r="CB13" s="30"/>
      <c r="CC13" s="29"/>
      <c r="CD13" s="30"/>
      <c r="CF13" s="1" t="s">
        <v>77</v>
      </c>
      <c r="CG13" s="41" t="s">
        <v>248</v>
      </c>
      <c r="CH13" s="8"/>
      <c r="CI13" s="8"/>
      <c r="CJ13" s="8"/>
      <c r="CK13" s="8"/>
      <c r="CL13" s="8"/>
      <c r="CM13" s="8"/>
      <c r="CN13" s="8"/>
      <c r="CO13" s="8"/>
      <c r="CP13" s="8"/>
      <c r="CQ13" s="79"/>
      <c r="CR13" s="90"/>
      <c r="CS13" s="91"/>
      <c r="CT13" s="64" t="s">
        <v>77</v>
      </c>
      <c r="CU13" s="41" t="s">
        <v>248</v>
      </c>
      <c r="CV13" s="8"/>
      <c r="CW13" s="8"/>
      <c r="CX13" s="8"/>
      <c r="CY13" s="8"/>
      <c r="CZ13" s="8"/>
      <c r="DA13" s="79"/>
      <c r="DB13" s="90">
        <v>0</v>
      </c>
      <c r="DC13" s="91">
        <f>CW13+CY13+DA13</f>
        <v>0</v>
      </c>
      <c r="DJ13" s="1" t="s">
        <v>77</v>
      </c>
      <c r="DK13" s="124" t="s">
        <v>248</v>
      </c>
      <c r="DL13" s="90">
        <f>SUM(Z13+BQ13+BY13+CR13+DB13)</f>
        <v>794542</v>
      </c>
      <c r="DM13" s="91"/>
    </row>
    <row r="14" spans="1:117" ht="38.25">
      <c r="A14" s="1" t="s">
        <v>78</v>
      </c>
      <c r="B14" s="41" t="s">
        <v>249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9"/>
      <c r="O14" s="84"/>
      <c r="P14" s="1" t="s">
        <v>78</v>
      </c>
      <c r="Q14" s="41" t="s">
        <v>249</v>
      </c>
      <c r="R14" s="79"/>
      <c r="S14" s="79"/>
      <c r="T14" s="79">
        <v>0</v>
      </c>
      <c r="U14" s="79"/>
      <c r="V14" s="79"/>
      <c r="W14" s="79"/>
      <c r="X14" s="79"/>
      <c r="Y14" s="79"/>
      <c r="Z14" s="90"/>
      <c r="AA14" s="91"/>
      <c r="AB14" s="81"/>
      <c r="AC14" s="1" t="s">
        <v>78</v>
      </c>
      <c r="AD14" s="41" t="s">
        <v>249</v>
      </c>
      <c r="AE14" s="8"/>
      <c r="AF14" s="8"/>
      <c r="AG14" s="8"/>
      <c r="AH14" s="8"/>
      <c r="AI14" s="8"/>
      <c r="AJ14" s="8"/>
      <c r="AK14" s="8"/>
      <c r="AL14" s="8"/>
      <c r="AM14" s="8">
        <v>1000</v>
      </c>
      <c r="AN14" s="8"/>
      <c r="AO14" s="8"/>
      <c r="AP14" s="8"/>
      <c r="AQ14" s="1" t="s">
        <v>78</v>
      </c>
      <c r="AR14" s="41" t="s">
        <v>249</v>
      </c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1" t="s">
        <v>78</v>
      </c>
      <c r="BF14" s="41" t="s">
        <v>249</v>
      </c>
      <c r="BG14" s="8"/>
      <c r="BH14" s="8"/>
      <c r="BI14" s="8"/>
      <c r="BJ14" s="8"/>
      <c r="BK14" s="8"/>
      <c r="BL14" s="8"/>
      <c r="BM14" s="8"/>
      <c r="BN14" s="79"/>
      <c r="BO14" s="8"/>
      <c r="BP14" s="8"/>
      <c r="BQ14" s="140">
        <f>BM14+BG14+BC14+BA14+AY14+AW14+AU14+AS14+AO14+AM14+AK14+AI14+AG14+AE14+BI14</f>
        <v>1000</v>
      </c>
      <c r="BR14" s="91">
        <f>BN14+BH14+BD14+BB14+AZ14+AX14+AV14+AT14+AP14+AN14+AL14+AJ14+AH14+AF14+N14+L14+J14+H14+F14+D14+BJ14</f>
        <v>0</v>
      </c>
      <c r="BS14" s="1" t="s">
        <v>78</v>
      </c>
      <c r="BT14" s="41" t="s">
        <v>249</v>
      </c>
      <c r="BU14" s="8"/>
      <c r="BV14" s="8"/>
      <c r="BW14" s="8"/>
      <c r="BX14" s="79"/>
      <c r="BY14" s="90"/>
      <c r="BZ14" s="100"/>
      <c r="CA14" s="30"/>
      <c r="CB14" s="30"/>
      <c r="CC14" s="29"/>
      <c r="CD14" s="30"/>
      <c r="CF14" s="1" t="s">
        <v>78</v>
      </c>
      <c r="CG14" s="41" t="s">
        <v>249</v>
      </c>
      <c r="CH14" s="8"/>
      <c r="CI14" s="8"/>
      <c r="CJ14" s="8"/>
      <c r="CK14" s="8"/>
      <c r="CL14" s="8"/>
      <c r="CM14" s="8"/>
      <c r="CN14" s="8"/>
      <c r="CO14" s="8"/>
      <c r="CP14" s="8"/>
      <c r="CQ14" s="79"/>
      <c r="CR14" s="90"/>
      <c r="CS14" s="91"/>
      <c r="CT14" s="64" t="s">
        <v>78</v>
      </c>
      <c r="CU14" s="41" t="s">
        <v>249</v>
      </c>
      <c r="CV14" s="8"/>
      <c r="CW14" s="8"/>
      <c r="CX14" s="8"/>
      <c r="CY14" s="8"/>
      <c r="CZ14" s="8"/>
      <c r="DA14" s="79"/>
      <c r="DB14" s="90">
        <v>0</v>
      </c>
      <c r="DC14" s="91">
        <f>CW14+CY14+DA14</f>
        <v>0</v>
      </c>
      <c r="DJ14" s="1" t="s">
        <v>78</v>
      </c>
      <c r="DK14" s="124" t="s">
        <v>249</v>
      </c>
      <c r="DL14" s="90">
        <f>SUM(Z14+BQ14+BY14+CR14+DB14)</f>
        <v>1000</v>
      </c>
      <c r="DM14" s="91"/>
    </row>
    <row r="15" spans="1:117" ht="12" customHeight="1">
      <c r="A15" s="201" t="s">
        <v>120</v>
      </c>
      <c r="B15" s="41" t="s">
        <v>294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9"/>
      <c r="O15" s="84"/>
      <c r="P15" s="201" t="s">
        <v>120</v>
      </c>
      <c r="Q15" s="41" t="s">
        <v>250</v>
      </c>
      <c r="R15" s="79"/>
      <c r="S15" s="79"/>
      <c r="T15" s="79"/>
      <c r="U15" s="79"/>
      <c r="V15" s="79"/>
      <c r="W15" s="79"/>
      <c r="X15" s="79"/>
      <c r="Y15" s="79"/>
      <c r="Z15" s="90"/>
      <c r="AA15" s="91"/>
      <c r="AB15" s="81"/>
      <c r="AC15" s="225" t="s">
        <v>120</v>
      </c>
      <c r="AD15" s="41" t="s">
        <v>250</v>
      </c>
      <c r="AE15" s="8">
        <v>4000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1" t="s">
        <v>120</v>
      </c>
      <c r="AR15" s="41" t="s">
        <v>250</v>
      </c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201" t="s">
        <v>120</v>
      </c>
      <c r="BF15" s="41" t="s">
        <v>250</v>
      </c>
      <c r="BG15" s="8"/>
      <c r="BH15" s="8"/>
      <c r="BI15" s="8"/>
      <c r="BJ15" s="8"/>
      <c r="BK15" s="8"/>
      <c r="BL15" s="8"/>
      <c r="BM15" s="8"/>
      <c r="BN15" s="79"/>
      <c r="BO15" s="8"/>
      <c r="BP15" s="8"/>
      <c r="BQ15" s="140">
        <f>BM15+BG15+BC15+BA15+AY15+AW15+AU15+AS15+AO15+AM15+AK15+AI15+AG15+AE15+BI15</f>
        <v>4000</v>
      </c>
      <c r="BR15" s="91">
        <f>BN15+BH15+BD15+BB15+AZ15+AX15+AV15+AT15+AP15+AN15+AL15+AJ15+AH15+AF15+N15+L15+J15+H15+F15+D15</f>
        <v>0</v>
      </c>
      <c r="BS15" s="201" t="s">
        <v>120</v>
      </c>
      <c r="BT15" s="41" t="s">
        <v>254</v>
      </c>
      <c r="BU15" s="8"/>
      <c r="BV15" s="8"/>
      <c r="BW15" s="8"/>
      <c r="BX15" s="79"/>
      <c r="BY15" s="103"/>
      <c r="BZ15" s="100"/>
      <c r="CA15" s="30"/>
      <c r="CB15" s="30"/>
      <c r="CC15" s="29"/>
      <c r="CD15" s="30"/>
      <c r="CF15" s="201" t="s">
        <v>120</v>
      </c>
      <c r="CG15" s="41" t="s">
        <v>250</v>
      </c>
      <c r="CH15" s="8"/>
      <c r="CI15" s="8"/>
      <c r="CJ15" s="8"/>
      <c r="CK15" s="8"/>
      <c r="CL15" s="8"/>
      <c r="CM15" s="8"/>
      <c r="CN15" s="8"/>
      <c r="CO15" s="8"/>
      <c r="CP15" s="8"/>
      <c r="CQ15" s="79"/>
      <c r="CR15" s="90"/>
      <c r="CS15" s="91"/>
      <c r="CT15" s="271" t="s">
        <v>120</v>
      </c>
      <c r="CU15" s="41" t="s">
        <v>254</v>
      </c>
      <c r="CV15" s="8"/>
      <c r="CW15" s="8"/>
      <c r="CX15" s="8"/>
      <c r="CY15" s="8"/>
      <c r="CZ15" s="8"/>
      <c r="DA15" s="79"/>
      <c r="DB15" s="90">
        <v>0</v>
      </c>
      <c r="DC15" s="91">
        <f>CW15+CY15+DA15</f>
        <v>0</v>
      </c>
      <c r="DJ15" s="201" t="s">
        <v>120</v>
      </c>
      <c r="DK15" s="124" t="s">
        <v>254</v>
      </c>
      <c r="DL15" s="90">
        <f>SUM(BQ15)</f>
        <v>4000</v>
      </c>
      <c r="DM15" s="91"/>
    </row>
    <row r="16" spans="1:117" ht="12.75">
      <c r="A16" s="202"/>
      <c r="B16" s="41" t="s">
        <v>255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9"/>
      <c r="O16" s="84"/>
      <c r="P16" s="202"/>
      <c r="Q16" s="41" t="s">
        <v>255</v>
      </c>
      <c r="R16" s="79"/>
      <c r="S16" s="79"/>
      <c r="T16" s="79"/>
      <c r="U16" s="79"/>
      <c r="V16" s="79"/>
      <c r="W16" s="79"/>
      <c r="X16" s="79"/>
      <c r="Y16" s="79"/>
      <c r="Z16" s="90"/>
      <c r="AA16" s="91"/>
      <c r="AB16" s="81"/>
      <c r="AC16" s="225"/>
      <c r="AD16" s="41" t="s">
        <v>255</v>
      </c>
      <c r="AE16" s="8">
        <v>1000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2"/>
      <c r="AR16" s="41" t="s">
        <v>255</v>
      </c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202"/>
      <c r="BF16" s="41" t="s">
        <v>255</v>
      </c>
      <c r="BG16" s="8"/>
      <c r="BH16" s="8"/>
      <c r="BI16" s="8"/>
      <c r="BJ16" s="8"/>
      <c r="BK16" s="8"/>
      <c r="BL16" s="8"/>
      <c r="BM16" s="8"/>
      <c r="BN16" s="79"/>
      <c r="BO16" s="8"/>
      <c r="BP16" s="8"/>
      <c r="BQ16" s="140">
        <f>BM16+BG16+BC16+BA16+AY16+AW16+AU16+AS16+AO16+AM16+AK16+AI16+AG16+AE16+BI16</f>
        <v>1000</v>
      </c>
      <c r="BR16" s="91">
        <f>BN16+BH16+BD16+BB16+AZ16+AX16+AV16+AT16+AP16+AN16+AL16+AJ16+AH16+AF16+N16+L16+J16+H16+F16+D16</f>
        <v>0</v>
      </c>
      <c r="BS16" s="202"/>
      <c r="BT16" s="41" t="s">
        <v>255</v>
      </c>
      <c r="BU16" s="8"/>
      <c r="BV16" s="8"/>
      <c r="BW16" s="8"/>
      <c r="BX16" s="79"/>
      <c r="BY16" s="103"/>
      <c r="BZ16" s="100"/>
      <c r="CA16" s="30"/>
      <c r="CB16" s="30"/>
      <c r="CC16" s="29"/>
      <c r="CD16" s="30"/>
      <c r="CF16" s="202"/>
      <c r="CG16" s="41" t="s">
        <v>255</v>
      </c>
      <c r="CH16" s="8"/>
      <c r="CI16" s="8"/>
      <c r="CJ16" s="8"/>
      <c r="CK16" s="8"/>
      <c r="CL16" s="8"/>
      <c r="CM16" s="8"/>
      <c r="CN16" s="8"/>
      <c r="CO16" s="8"/>
      <c r="CP16" s="8"/>
      <c r="CQ16" s="79"/>
      <c r="CR16" s="90"/>
      <c r="CS16" s="91"/>
      <c r="CT16" s="272"/>
      <c r="CU16" s="41" t="s">
        <v>255</v>
      </c>
      <c r="CV16" s="8"/>
      <c r="CW16" s="8"/>
      <c r="CX16" s="8"/>
      <c r="CY16" s="8"/>
      <c r="CZ16" s="8"/>
      <c r="DA16" s="79"/>
      <c r="DB16" s="90">
        <v>0</v>
      </c>
      <c r="DC16" s="91">
        <f>CW16+CY16+DA16</f>
        <v>0</v>
      </c>
      <c r="DJ16" s="202"/>
      <c r="DK16" s="124" t="s">
        <v>255</v>
      </c>
      <c r="DL16" s="90">
        <f>SUM(BQ16)</f>
        <v>1000</v>
      </c>
      <c r="DM16" s="91"/>
    </row>
    <row r="17" spans="1:117" ht="35.25" customHeight="1">
      <c r="A17" s="31" t="s">
        <v>121</v>
      </c>
      <c r="B17" s="41" t="s">
        <v>302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9"/>
      <c r="O17" s="84"/>
      <c r="P17" s="31" t="s">
        <v>303</v>
      </c>
      <c r="Q17" s="41" t="s">
        <v>302</v>
      </c>
      <c r="R17" s="79"/>
      <c r="S17" s="79"/>
      <c r="T17" s="79"/>
      <c r="U17" s="79"/>
      <c r="V17" s="79"/>
      <c r="W17" s="79"/>
      <c r="X17" s="79"/>
      <c r="Y17" s="79"/>
      <c r="Z17" s="90"/>
      <c r="AA17" s="91"/>
      <c r="AB17" s="87"/>
      <c r="AC17" s="77" t="s">
        <v>121</v>
      </c>
      <c r="AD17" s="41" t="s">
        <v>302</v>
      </c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31" t="s">
        <v>121</v>
      </c>
      <c r="AR17" s="41" t="s">
        <v>302</v>
      </c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31" t="s">
        <v>121</v>
      </c>
      <c r="BF17" s="41" t="s">
        <v>302</v>
      </c>
      <c r="BG17" s="8"/>
      <c r="BH17" s="8"/>
      <c r="BI17" s="8"/>
      <c r="BJ17" s="8"/>
      <c r="BK17" s="8"/>
      <c r="BL17" s="8"/>
      <c r="BM17" s="8"/>
      <c r="BN17" s="79"/>
      <c r="BO17" s="8"/>
      <c r="BP17" s="8"/>
      <c r="BQ17" s="140">
        <f>BM17+BG17+BC17+BA17+AY17+AW17+AU17+AS17+AO17+AM17+AK17+AI17+AG17+AE17+BI17</f>
        <v>0</v>
      </c>
      <c r="BR17" s="91">
        <f>BJ17</f>
        <v>0</v>
      </c>
      <c r="BS17" s="31" t="s">
        <v>121</v>
      </c>
      <c r="BT17" s="41" t="s">
        <v>302</v>
      </c>
      <c r="BU17" s="8"/>
      <c r="BV17" s="8"/>
      <c r="BW17" s="8"/>
      <c r="BX17" s="79"/>
      <c r="BY17" s="103"/>
      <c r="BZ17" s="100"/>
      <c r="CA17" s="30"/>
      <c r="CB17" s="30"/>
      <c r="CC17" s="29"/>
      <c r="CD17" s="30"/>
      <c r="CF17" s="31" t="s">
        <v>121</v>
      </c>
      <c r="CG17" s="41" t="s">
        <v>302</v>
      </c>
      <c r="CH17" s="8"/>
      <c r="CI17" s="8"/>
      <c r="CJ17" s="8"/>
      <c r="CK17" s="8"/>
      <c r="CL17" s="8"/>
      <c r="CM17" s="8"/>
      <c r="CN17" s="8"/>
      <c r="CO17" s="8"/>
      <c r="CP17" s="8"/>
      <c r="CQ17" s="79"/>
      <c r="CR17" s="90"/>
      <c r="CS17" s="91"/>
      <c r="CT17" s="119" t="s">
        <v>121</v>
      </c>
      <c r="CU17" s="41" t="s">
        <v>302</v>
      </c>
      <c r="CV17" s="8"/>
      <c r="CW17" s="8"/>
      <c r="CX17" s="8"/>
      <c r="CY17" s="8"/>
      <c r="CZ17" s="8"/>
      <c r="DA17" s="79"/>
      <c r="DB17" s="90">
        <v>0</v>
      </c>
      <c r="DC17" s="91">
        <v>0</v>
      </c>
      <c r="DJ17" s="31" t="s">
        <v>121</v>
      </c>
      <c r="DK17" s="124" t="s">
        <v>323</v>
      </c>
      <c r="DL17" s="90"/>
      <c r="DM17" s="91"/>
    </row>
    <row r="18" spans="1:117" ht="25.5" customHeight="1">
      <c r="A18" s="238" t="s">
        <v>251</v>
      </c>
      <c r="B18" s="238"/>
      <c r="C18" s="7">
        <f>SUM(C12:C17)</f>
        <v>61376</v>
      </c>
      <c r="D18" s="7">
        <f aca="true" t="shared" si="9" ref="D18:N18">SUM(D12:D17)</f>
        <v>0</v>
      </c>
      <c r="E18" s="7">
        <f t="shared" si="9"/>
        <v>32921</v>
      </c>
      <c r="F18" s="7">
        <f t="shared" si="9"/>
        <v>0</v>
      </c>
      <c r="G18" s="7">
        <f t="shared" si="9"/>
        <v>5000</v>
      </c>
      <c r="H18" s="7">
        <f t="shared" si="9"/>
        <v>0</v>
      </c>
      <c r="I18" s="7">
        <f t="shared" si="9"/>
        <v>109</v>
      </c>
      <c r="J18" s="7">
        <f t="shared" si="9"/>
        <v>0</v>
      </c>
      <c r="K18" s="7">
        <f t="shared" si="9"/>
        <v>25512</v>
      </c>
      <c r="L18" s="7">
        <f t="shared" si="9"/>
        <v>0</v>
      </c>
      <c r="M18" s="7">
        <f t="shared" si="9"/>
        <v>443</v>
      </c>
      <c r="N18" s="7">
        <f t="shared" si="9"/>
        <v>0</v>
      </c>
      <c r="O18" s="85"/>
      <c r="P18" s="238" t="s">
        <v>251</v>
      </c>
      <c r="Q18" s="238"/>
      <c r="R18" s="80">
        <f>SUM(R12:R17)</f>
        <v>0</v>
      </c>
      <c r="S18" s="80">
        <f>SUM(S12:S17)</f>
        <v>0</v>
      </c>
      <c r="T18" s="80">
        <f>SUM(T12:T17)</f>
        <v>0</v>
      </c>
      <c r="U18" s="80">
        <f>SUM(U14:U17)</f>
        <v>0</v>
      </c>
      <c r="V18" s="80">
        <f>SUM(V12:V16)</f>
        <v>3442</v>
      </c>
      <c r="W18" s="80"/>
      <c r="X18" s="80">
        <f>SUM(X12:X17)</f>
        <v>200</v>
      </c>
      <c r="Y18" s="80">
        <f>SUM(Y12:Y16)</f>
        <v>0</v>
      </c>
      <c r="Z18" s="90">
        <f>SUM(C18+E18+G18+I18+K18+M18+R18+T18+V18+X18)</f>
        <v>129003</v>
      </c>
      <c r="AA18" s="91"/>
      <c r="AB18" s="94"/>
      <c r="AC18" s="247" t="s">
        <v>251</v>
      </c>
      <c r="AD18" s="248"/>
      <c r="AE18" s="7">
        <f>SUM(AE12:AE17)</f>
        <v>829077</v>
      </c>
      <c r="AF18" s="7">
        <f>SUM(AF12:AF17)</f>
        <v>0</v>
      </c>
      <c r="AG18" s="7">
        <f>SUM(AG12:AG17)</f>
        <v>5200</v>
      </c>
      <c r="AH18" s="7">
        <f aca="true" t="shared" si="10" ref="AH18:AO18">SUM(AH12:AH16)</f>
        <v>0</v>
      </c>
      <c r="AI18" s="7">
        <f t="shared" si="10"/>
        <v>214</v>
      </c>
      <c r="AJ18" s="7">
        <f t="shared" si="10"/>
        <v>0</v>
      </c>
      <c r="AK18" s="7">
        <f t="shared" si="10"/>
        <v>1700</v>
      </c>
      <c r="AL18" s="7">
        <f t="shared" si="10"/>
        <v>0</v>
      </c>
      <c r="AM18" s="7">
        <f t="shared" si="10"/>
        <v>1000</v>
      </c>
      <c r="AN18" s="7">
        <f t="shared" si="10"/>
        <v>0</v>
      </c>
      <c r="AO18" s="7">
        <f t="shared" si="10"/>
        <v>7220</v>
      </c>
      <c r="AP18" s="7">
        <f>SUM(AP12:AP17)</f>
        <v>0</v>
      </c>
      <c r="AQ18" s="238" t="s">
        <v>251</v>
      </c>
      <c r="AR18" s="238"/>
      <c r="AS18" s="7">
        <f>SUM(AS12:AS16)</f>
        <v>1000</v>
      </c>
      <c r="AT18" s="7">
        <f aca="true" t="shared" si="11" ref="AT18:BD18">SUM(AT12:AT16)</f>
        <v>0</v>
      </c>
      <c r="AU18" s="7">
        <f>SUM(AU12:AU16)</f>
        <v>1063</v>
      </c>
      <c r="AV18" s="7">
        <f t="shared" si="11"/>
        <v>0</v>
      </c>
      <c r="AW18" s="7">
        <f t="shared" si="11"/>
        <v>2000</v>
      </c>
      <c r="AX18" s="7">
        <f t="shared" si="11"/>
        <v>0</v>
      </c>
      <c r="AY18" s="7">
        <f t="shared" si="11"/>
        <v>240</v>
      </c>
      <c r="AZ18" s="7">
        <f t="shared" si="11"/>
        <v>0</v>
      </c>
      <c r="BA18" s="7">
        <f t="shared" si="11"/>
        <v>600</v>
      </c>
      <c r="BB18" s="7">
        <f t="shared" si="11"/>
        <v>0</v>
      </c>
      <c r="BC18" s="7">
        <f>SUM(BC12:BC16)</f>
        <v>750</v>
      </c>
      <c r="BD18" s="7">
        <f t="shared" si="11"/>
        <v>0</v>
      </c>
      <c r="BE18" s="238" t="s">
        <v>251</v>
      </c>
      <c r="BF18" s="238"/>
      <c r="BG18" s="7">
        <f>SUM(BG12:BG17)</f>
        <v>2000</v>
      </c>
      <c r="BH18" s="7">
        <f>SUM(BH12:BH16)</f>
        <v>0</v>
      </c>
      <c r="BI18" s="7">
        <f>SUM(BI12:BI17)</f>
        <v>142</v>
      </c>
      <c r="BJ18" s="7">
        <f>SUM(BJ12:BJ16:BJ17)</f>
        <v>0</v>
      </c>
      <c r="BK18" s="7">
        <f>SUM(BK12:BK17)</f>
        <v>0</v>
      </c>
      <c r="BL18" s="7">
        <f>SUM(BL12:BL17)</f>
        <v>0</v>
      </c>
      <c r="BM18" s="7">
        <f>SUM(BM12:BM17)</f>
        <v>869</v>
      </c>
      <c r="BN18" s="80">
        <f>SUM(BN12:BN16)</f>
        <v>0</v>
      </c>
      <c r="BO18" s="7">
        <f>SUM(BO12:BO17)</f>
        <v>9000</v>
      </c>
      <c r="BP18" s="7">
        <f>SUM(BP12:BP17)</f>
        <v>0</v>
      </c>
      <c r="BQ18" s="140">
        <f>BM18+BG18+BC18+BA18+AY18+AW18+AU18+AS18+AO18+AM18+AK18+AI18+AG18+AE18+BI18+BK18+BO18</f>
        <v>862075</v>
      </c>
      <c r="BR18" s="91">
        <f>SUM(BR12:BR17)</f>
        <v>0</v>
      </c>
      <c r="BS18" s="238" t="s">
        <v>251</v>
      </c>
      <c r="BT18" s="238"/>
      <c r="BU18" s="7">
        <f aca="true" t="shared" si="12" ref="BU18:BZ18">SUM(BU12:BU16)</f>
        <v>46101</v>
      </c>
      <c r="BV18" s="7">
        <f t="shared" si="12"/>
        <v>0</v>
      </c>
      <c r="BW18" s="7">
        <f t="shared" si="12"/>
        <v>10000</v>
      </c>
      <c r="BX18" s="80">
        <f t="shared" si="12"/>
        <v>0</v>
      </c>
      <c r="BY18" s="90">
        <f t="shared" si="12"/>
        <v>56101</v>
      </c>
      <c r="BZ18" s="91">
        <f t="shared" si="12"/>
        <v>0</v>
      </c>
      <c r="CA18" s="29"/>
      <c r="CB18" s="29"/>
      <c r="CC18" s="29"/>
      <c r="CD18" s="29"/>
      <c r="CF18" s="238" t="s">
        <v>251</v>
      </c>
      <c r="CG18" s="238"/>
      <c r="CH18" s="7">
        <f>SUM(CH12:CH17)</f>
        <v>59478</v>
      </c>
      <c r="CI18" s="7">
        <f aca="true" t="shared" si="13" ref="CI18:CQ18">SUM(CI12:CI17)</f>
        <v>0</v>
      </c>
      <c r="CJ18" s="7">
        <f t="shared" si="13"/>
        <v>8932</v>
      </c>
      <c r="CK18" s="7">
        <f t="shared" si="13"/>
        <v>0</v>
      </c>
      <c r="CL18" s="7">
        <f t="shared" si="13"/>
        <v>5368</v>
      </c>
      <c r="CM18" s="7">
        <f t="shared" si="13"/>
        <v>0</v>
      </c>
      <c r="CN18" s="7">
        <f t="shared" si="13"/>
        <v>6443</v>
      </c>
      <c r="CO18" s="7">
        <f t="shared" si="13"/>
        <v>0</v>
      </c>
      <c r="CP18" s="7">
        <f t="shared" si="13"/>
        <v>7500</v>
      </c>
      <c r="CQ18" s="80">
        <f t="shared" si="13"/>
        <v>0</v>
      </c>
      <c r="CR18" s="90">
        <f>SUM(CR12:CR17)</f>
        <v>87721</v>
      </c>
      <c r="CS18" s="91">
        <f>SUM(CS12:CS16)</f>
        <v>0</v>
      </c>
      <c r="CT18" s="257" t="s">
        <v>251</v>
      </c>
      <c r="CU18" s="238"/>
      <c r="CV18" s="7">
        <f aca="true" t="shared" si="14" ref="CV18:DC18">SUM(CV12:CV16)</f>
        <v>5854</v>
      </c>
      <c r="CW18" s="7">
        <f t="shared" si="14"/>
        <v>0</v>
      </c>
      <c r="CX18" s="7">
        <f t="shared" si="14"/>
        <v>582</v>
      </c>
      <c r="CY18" s="7">
        <f t="shared" si="14"/>
        <v>0</v>
      </c>
      <c r="CZ18" s="7">
        <f t="shared" si="14"/>
        <v>620</v>
      </c>
      <c r="DA18" s="80">
        <f t="shared" si="14"/>
        <v>0</v>
      </c>
      <c r="DB18" s="90">
        <f>SUM(DB12:DB17)</f>
        <v>7056</v>
      </c>
      <c r="DC18" s="91">
        <f t="shared" si="14"/>
        <v>0</v>
      </c>
      <c r="DJ18" s="238" t="s">
        <v>251</v>
      </c>
      <c r="DK18" s="203"/>
      <c r="DL18" s="90">
        <f>SUM(Z18+BQ18+BY18+CR18+DB18)</f>
        <v>1141956</v>
      </c>
      <c r="DM18" s="91"/>
    </row>
    <row r="19" spans="1:117" ht="25.5" customHeight="1" thickBot="1">
      <c r="A19" s="200" t="s">
        <v>279</v>
      </c>
      <c r="B19" s="200"/>
      <c r="C19" s="8">
        <v>13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79"/>
      <c r="O19" s="84"/>
      <c r="P19" s="200" t="s">
        <v>279</v>
      </c>
      <c r="Q19" s="200"/>
      <c r="R19" s="79"/>
      <c r="S19" s="79"/>
      <c r="T19" s="79"/>
      <c r="U19" s="79"/>
      <c r="V19" s="79">
        <v>6</v>
      </c>
      <c r="W19" s="79"/>
      <c r="X19" s="79"/>
      <c r="Y19" s="79"/>
      <c r="Z19" s="92">
        <f>SUM(C19+E19+G19+I19+K19+M19+R19+T19+V19)</f>
        <v>19</v>
      </c>
      <c r="AA19" s="93"/>
      <c r="AB19" s="95"/>
      <c r="AC19" s="226" t="s">
        <v>279</v>
      </c>
      <c r="AD19" s="215"/>
      <c r="AE19" s="8">
        <v>3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200" t="s">
        <v>279</v>
      </c>
      <c r="AR19" s="200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200" t="s">
        <v>279</v>
      </c>
      <c r="BF19" s="200"/>
      <c r="BG19" s="2"/>
      <c r="BH19" s="2"/>
      <c r="BI19" s="2"/>
      <c r="BJ19" s="2"/>
      <c r="BK19" s="2"/>
      <c r="BL19" s="2"/>
      <c r="BM19" s="2"/>
      <c r="BN19" s="48"/>
      <c r="BO19" s="2"/>
      <c r="BP19" s="2"/>
      <c r="BQ19" s="141">
        <f>SUM(AE19+AG19+AI19+AK19+AM19+AO19+AS19+AU19+AW19+AY19+BA19+BC19+BG19+BM19)</f>
        <v>3</v>
      </c>
      <c r="BR19" s="93">
        <f>SUM(AF19+AH19+AJ19+AL19+AN19+AP19+AT19+AV19+AX19+AZ19+BB19+BD19+BH19+BN19+BL19)</f>
        <v>0</v>
      </c>
      <c r="BS19" s="200" t="s">
        <v>279</v>
      </c>
      <c r="BT19" s="200"/>
      <c r="BU19" s="8">
        <v>20</v>
      </c>
      <c r="BV19" s="8"/>
      <c r="BW19" s="8"/>
      <c r="BX19" s="79"/>
      <c r="BY19" s="92">
        <f>BU19+BW19</f>
        <v>20</v>
      </c>
      <c r="BZ19" s="93"/>
      <c r="CA19" s="30"/>
      <c r="CB19" s="30"/>
      <c r="CC19" s="29"/>
      <c r="CD19" s="29"/>
      <c r="CF19" s="200" t="s">
        <v>279</v>
      </c>
      <c r="CG19" s="200"/>
      <c r="CH19" s="2">
        <v>15</v>
      </c>
      <c r="CI19" s="2"/>
      <c r="CJ19" s="2">
        <v>3</v>
      </c>
      <c r="CK19" s="2"/>
      <c r="CL19" s="2">
        <v>3</v>
      </c>
      <c r="CM19" s="2"/>
      <c r="CN19" s="2">
        <v>3</v>
      </c>
      <c r="CO19" s="2"/>
      <c r="CP19" s="2"/>
      <c r="CQ19" s="48"/>
      <c r="CR19" s="92">
        <f>CH19+CJ19+CL19+CN19</f>
        <v>24</v>
      </c>
      <c r="CS19" s="93">
        <f>CI19+CK19+CM19+CO19+CQ19</f>
        <v>0</v>
      </c>
      <c r="CT19" s="215" t="s">
        <v>279</v>
      </c>
      <c r="CU19" s="200"/>
      <c r="CV19" s="8">
        <v>2</v>
      </c>
      <c r="CW19" s="8"/>
      <c r="CX19" s="8"/>
      <c r="CY19" s="8"/>
      <c r="CZ19" s="8"/>
      <c r="DA19" s="79"/>
      <c r="DB19" s="92">
        <f>CV19+CX19+CZ19</f>
        <v>2</v>
      </c>
      <c r="DC19" s="93">
        <f>CW19+CY19+DA19</f>
        <v>0</v>
      </c>
      <c r="DJ19" s="200" t="s">
        <v>279</v>
      </c>
      <c r="DK19" s="226"/>
      <c r="DL19" s="92">
        <f>SUM(Z19+BQ19+BY19+CR19+DB19)</f>
        <v>68</v>
      </c>
      <c r="DM19" s="93"/>
    </row>
    <row r="20" spans="1:70" ht="12.75">
      <c r="A20" s="36"/>
      <c r="B20" s="39"/>
      <c r="AC20" s="54"/>
      <c r="AD20" s="5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54"/>
      <c r="BP20" s="54"/>
      <c r="BQ20" s="54"/>
      <c r="BR20" s="123"/>
    </row>
    <row r="21" spans="1:117" ht="12.75">
      <c r="A21" s="36"/>
      <c r="B21" s="39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CL21" s="36"/>
      <c r="CU21" s="231"/>
      <c r="CV21" s="231"/>
      <c r="CW21" s="231"/>
      <c r="CX21" s="231"/>
      <c r="CY21" s="231"/>
      <c r="CZ21" s="231"/>
      <c r="DA21" s="231"/>
      <c r="DB21" s="231"/>
      <c r="DC21" s="231"/>
      <c r="DJ21" s="231"/>
      <c r="DK21" s="231"/>
      <c r="DL21" s="231"/>
      <c r="DM21" s="231"/>
    </row>
    <row r="22" spans="1:116" ht="12.75">
      <c r="A22" s="231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DL22" s="3"/>
    </row>
    <row r="23" spans="1:2" ht="12.75">
      <c r="A23" s="36"/>
      <c r="B23" s="39"/>
    </row>
    <row r="24" spans="1:2" ht="12.75">
      <c r="A24" s="36"/>
      <c r="B24" s="39"/>
    </row>
    <row r="25" spans="1:116" ht="12.75">
      <c r="A25" s="36"/>
      <c r="B25" s="39"/>
      <c r="DL25" s="3"/>
    </row>
    <row r="26" spans="1:69" ht="12.75">
      <c r="A26" s="36"/>
      <c r="BQ26" s="3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</sheetData>
  <sheetProtection/>
  <mergeCells count="114">
    <mergeCell ref="CF19:CG19"/>
    <mergeCell ref="DJ15:DJ16"/>
    <mergeCell ref="DJ18:DK18"/>
    <mergeCell ref="CU21:DC21"/>
    <mergeCell ref="CT19:CU19"/>
    <mergeCell ref="DJ21:DM21"/>
    <mergeCell ref="DJ19:DK19"/>
    <mergeCell ref="BS15:BS16"/>
    <mergeCell ref="X5:Y5"/>
    <mergeCell ref="CT18:CU18"/>
    <mergeCell ref="CT12:CU12"/>
    <mergeCell ref="CF18:CG18"/>
    <mergeCell ref="CF15:CF16"/>
    <mergeCell ref="CT15:CT16"/>
    <mergeCell ref="CH5:CI5"/>
    <mergeCell ref="BU5:BV5"/>
    <mergeCell ref="BE12:BF12"/>
    <mergeCell ref="DF1:DQ1"/>
    <mergeCell ref="DJ2:DM2"/>
    <mergeCell ref="CX5:CY5"/>
    <mergeCell ref="CJ5:CK5"/>
    <mergeCell ref="CT5:CU6"/>
    <mergeCell ref="CL5:CM5"/>
    <mergeCell ref="CZ5:DA5"/>
    <mergeCell ref="DL4:DM5"/>
    <mergeCell ref="CF2:CS2"/>
    <mergeCell ref="CF5:CG6"/>
    <mergeCell ref="DJ12:DK12"/>
    <mergeCell ref="BK5:BL5"/>
    <mergeCell ref="CF12:CG12"/>
    <mergeCell ref="DB5:DC5"/>
    <mergeCell ref="CR4:CS5"/>
    <mergeCell ref="CV5:CW5"/>
    <mergeCell ref="CC5:CD5"/>
    <mergeCell ref="DJ4:DK6"/>
    <mergeCell ref="P15:P16"/>
    <mergeCell ref="A5:B6"/>
    <mergeCell ref="AG5:AH5"/>
    <mergeCell ref="AI5:AJ5"/>
    <mergeCell ref="K5:L5"/>
    <mergeCell ref="T5:U5"/>
    <mergeCell ref="AE5:AF5"/>
    <mergeCell ref="A15:A16"/>
    <mergeCell ref="E5:F5"/>
    <mergeCell ref="A12:B12"/>
    <mergeCell ref="A1:N1"/>
    <mergeCell ref="G5:H5"/>
    <mergeCell ref="I5:J5"/>
    <mergeCell ref="A4:N4"/>
    <mergeCell ref="A2:N2"/>
    <mergeCell ref="AC5:AD6"/>
    <mergeCell ref="C5:D5"/>
    <mergeCell ref="R5:S5"/>
    <mergeCell ref="M5:N5"/>
    <mergeCell ref="Z5:AA5"/>
    <mergeCell ref="P12:Q12"/>
    <mergeCell ref="AO5:AP5"/>
    <mergeCell ref="AC1:AP1"/>
    <mergeCell ref="P2:AA2"/>
    <mergeCell ref="Z3:AA3"/>
    <mergeCell ref="AK5:AL5"/>
    <mergeCell ref="AM5:AN5"/>
    <mergeCell ref="P5:Q6"/>
    <mergeCell ref="P1:AA1"/>
    <mergeCell ref="P4:AA4"/>
    <mergeCell ref="AC18:AD18"/>
    <mergeCell ref="AC15:AC16"/>
    <mergeCell ref="AB12:AD12"/>
    <mergeCell ref="AQ12:AR12"/>
    <mergeCell ref="AQ15:AQ16"/>
    <mergeCell ref="AQ18:AR18"/>
    <mergeCell ref="CT2:DC2"/>
    <mergeCell ref="BQ4:BR5"/>
    <mergeCell ref="CP5:CQ5"/>
    <mergeCell ref="BC5:BD5"/>
    <mergeCell ref="BO5:BP5"/>
    <mergeCell ref="BE5:BF6"/>
    <mergeCell ref="BM5:BN5"/>
    <mergeCell ref="BI5:BJ5"/>
    <mergeCell ref="CN5:CO5"/>
    <mergeCell ref="AQ5:AR6"/>
    <mergeCell ref="BS19:BT19"/>
    <mergeCell ref="BS18:BT18"/>
    <mergeCell ref="AS5:AT5"/>
    <mergeCell ref="BS5:BT6"/>
    <mergeCell ref="AU5:AV5"/>
    <mergeCell ref="AY5:AZ5"/>
    <mergeCell ref="BA5:BB5"/>
    <mergeCell ref="AW5:AX5"/>
    <mergeCell ref="BS12:BT12"/>
    <mergeCell ref="CT1:DD1"/>
    <mergeCell ref="AQ1:BD1"/>
    <mergeCell ref="BE15:BE16"/>
    <mergeCell ref="BE1:BR1"/>
    <mergeCell ref="BS1:CE1"/>
    <mergeCell ref="CF1:CS1"/>
    <mergeCell ref="BS2:BZ2"/>
    <mergeCell ref="BW5:BX5"/>
    <mergeCell ref="BY5:BZ5"/>
    <mergeCell ref="CA5:CB5"/>
    <mergeCell ref="BE22:BR22"/>
    <mergeCell ref="P22:AA22"/>
    <mergeCell ref="AQ21:BD21"/>
    <mergeCell ref="BS22:CE22"/>
    <mergeCell ref="A22:O22"/>
    <mergeCell ref="AC19:AD19"/>
    <mergeCell ref="BE18:BF18"/>
    <mergeCell ref="A19:B19"/>
    <mergeCell ref="A18:B18"/>
    <mergeCell ref="AC21:AP21"/>
    <mergeCell ref="P18:Q18"/>
    <mergeCell ref="P19:Q19"/>
    <mergeCell ref="BE19:BF19"/>
    <mergeCell ref="AQ19:AR19"/>
  </mergeCells>
  <printOptions horizontalCentered="1"/>
  <pageMargins left="0.52" right="0.39" top="0.984251968503937" bottom="0.984251968503937" header="0.5118110236220472" footer="0.5118110236220472"/>
  <pageSetup horizontalDpi="600" verticalDpi="600" orientation="landscape" paperSize="9" r:id="rId1"/>
  <headerFooter alignWithMargins="0">
    <oddHeader>&amp;C2/1.-2/5. melléklet az 1/2013. (II. 21.) önkormányzati rendelethez</oddHeader>
    <oddFooter>&amp;C
</oddFooter>
  </headerFooter>
  <colBreaks count="7" manualBreakCount="7">
    <brk id="27" max="18" man="1"/>
    <brk id="42" max="65535" man="1"/>
    <brk id="56" max="65535" man="1"/>
    <brk id="70" max="65535" man="1"/>
    <brk id="83" max="65535" man="1"/>
    <brk id="97" max="65535" man="1"/>
    <brk id="10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Felhasználó</cp:lastModifiedBy>
  <cp:lastPrinted>2013-02-18T10:15:14Z</cp:lastPrinted>
  <dcterms:created xsi:type="dcterms:W3CDTF">2011-05-17T10:12:56Z</dcterms:created>
  <dcterms:modified xsi:type="dcterms:W3CDTF">2013-02-27T13:29:02Z</dcterms:modified>
  <cp:category/>
  <cp:version/>
  <cp:contentType/>
  <cp:contentStatus/>
</cp:coreProperties>
</file>