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4" activeTab="8"/>
  </bookViews>
  <sheets>
    <sheet name="1. melléklet" sheetId="1" r:id="rId1"/>
    <sheet name="1.1 Önkormányzat" sheetId="2" r:id="rId2"/>
    <sheet name="1.2 Polgárm." sheetId="3" r:id="rId3"/>
    <sheet name="1.3 Iskola" sheetId="4" r:id="rId4"/>
    <sheet name="1.4 Óvoda" sheetId="5" r:id="rId5"/>
    <sheet name="1.5 Gondozási" sheetId="6" r:id="rId6"/>
    <sheet name="1.6 Műv. ház" sheetId="7" r:id="rId7"/>
    <sheet name="1.1-1.6 Bevétel összesen" sheetId="8" r:id="rId8"/>
    <sheet name="2. melléklet" sheetId="9" r:id="rId9"/>
    <sheet name="2.1-2.6. melléklet" sheetId="10" r:id="rId10"/>
    <sheet name="3. melléklet" sheetId="11" r:id="rId11"/>
    <sheet name="4. melléklet" sheetId="12" r:id="rId12"/>
    <sheet name="5. melléklet" sheetId="13" r:id="rId13"/>
    <sheet name="6.1. melléklet" sheetId="14" r:id="rId14"/>
    <sheet name="6.2. melléklet" sheetId="15" r:id="rId15"/>
    <sheet name="7. melléklet" sheetId="16" r:id="rId16"/>
    <sheet name="8. melléklet" sheetId="17" r:id="rId17"/>
    <sheet name="9. melléklet" sheetId="18" r:id="rId18"/>
    <sheet name="10. melléklet" sheetId="19" r:id="rId19"/>
    <sheet name="11. melléklet" sheetId="20" r:id="rId20"/>
    <sheet name="12. melléklet" sheetId="21" r:id="rId21"/>
    <sheet name="13. melléklet" sheetId="22" r:id="rId22"/>
    <sheet name="14. melléklet" sheetId="23" r:id="rId23"/>
    <sheet name="15. melléklet" sheetId="24" r:id="rId24"/>
    <sheet name="16. melléklet" sheetId="25" r:id="rId25"/>
  </sheets>
  <externalReferences>
    <externalReference r:id="rId28"/>
  </externalReferences>
  <definedNames>
    <definedName name="_xlnm.Print_Titles" localSheetId="8">'2. melléklet'!$4:$5</definedName>
    <definedName name="_xlnm.Print_Area" localSheetId="16">'8. melléklet'!$A$1:$E$73</definedName>
  </definedNames>
  <calcPr fullCalcOnLoad="1"/>
</workbook>
</file>

<file path=xl/comments17.xml><?xml version="1.0" encoding="utf-8"?>
<comments xmlns="http://schemas.openxmlformats.org/spreadsheetml/2006/main">
  <authors>
    <author>x</author>
  </authors>
  <commentList>
    <comment ref="C47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<sst xmlns="http://schemas.openxmlformats.org/spreadsheetml/2006/main" count="1381" uniqueCount="554">
  <si>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</si>
  <si>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</si>
  <si>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</si>
  <si>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</si>
  <si>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</si>
  <si>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</si>
  <si>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</si>
  <si>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</si>
  <si>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</si>
  <si>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 Támogatás értékű bevételek</t>
  </si>
  <si>
    <t>2.1 Működési célú támogatás értékű bevételek</t>
  </si>
  <si>
    <t>– ebből: TB-től átvett működési célú támogatás</t>
  </si>
  <si>
    <t>3. Önkormányzatok sajátos működési bevételei</t>
  </si>
  <si>
    <t>– Magánszemélyek Kommunális adója</t>
  </si>
  <si>
    <t>– Iparűzési adó</t>
  </si>
  <si>
    <t>– SZJA helyben maradó része</t>
  </si>
  <si>
    <t>– Jövedelemkülönbség mérséklése</t>
  </si>
  <si>
    <t>– Gépjárműadó</t>
  </si>
  <si>
    <t>Adatok ezer Ft-ban</t>
  </si>
  <si>
    <t>Önkormányzat összesen</t>
  </si>
  <si>
    <t>– Pótlékok, bírságok</t>
  </si>
  <si>
    <t>– Egyéb sajátos bevételek</t>
  </si>
  <si>
    <t>– Egyéb adó (behajtás)</t>
  </si>
  <si>
    <t>II. Támogatások</t>
  </si>
  <si>
    <t>1. Önkormányzatok költségvetési támogatása</t>
  </si>
  <si>
    <t>1.1 Központosított előirányzat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</si>
  <si>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</si>
  <si>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</si>
  <si>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</si>
  <si>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</si>
  <si>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2011. ÉVI BEVÉTELEK ÖSSZESEN: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</si>
  <si>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</si>
  <si>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</si>
  <si>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</si>
  <si>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</si>
  <si>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</si>
  <si>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</si>
  <si>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</si>
  <si>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</si>
  <si>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</si>
  <si>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</si>
  <si>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</si>
  <si>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3. Önkormányzat sajátos működési bevételei</t>
  </si>
  <si>
    <t>– Működési célú pénzeszköz átadás ÁHT-n kívülre</t>
  </si>
  <si>
    <t>– Helyi adók</t>
  </si>
  <si>
    <t>– Szoc. pol. juttatások</t>
  </si>
  <si>
    <t>– Átengedett központi adók</t>
  </si>
  <si>
    <t>– Egyéb bevételek</t>
  </si>
  <si>
    <t>4. Előző évi költségvetési visszatérülés</t>
  </si>
  <si>
    <t>5. Önkormányzat költségvetési támogatása</t>
  </si>
  <si>
    <t>– normatív és kötött felhasználás</t>
  </si>
  <si>
    <t>– központosított előirányzat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</si>
  <si>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</si>
  <si>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</si>
  <si>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</si>
  <si>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</si>
  <si>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</si>
  <si>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</si>
  <si>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</si>
  <si>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</si>
  <si>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</si>
  <si>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</si>
  <si>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</si>
  <si>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</si>
  <si>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</si>
  <si>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</si>
  <si>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</si>
  <si>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</si>
  <si>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</si>
  <si>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</si>
  <si>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</si>
  <si>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</si>
  <si>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</si>
  <si>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</si>
  <si>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</si>
  <si>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</si>
  <si>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</si>
  <si>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</si>
  <si>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</si>
  <si>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</si>
  <si>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</si>
  <si>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</si>
  <si>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</si>
  <si>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</si>
  <si>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</si>
  <si>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</si>
  <si>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</si>
  <si>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Munkaadókat terhelő járulékok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</si>
  <si>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</si>
  <si>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</si>
  <si>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</si>
  <si>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</si>
  <si>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</si>
  <si>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</si>
  <si>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</si>
  <si>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</si>
  <si>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</si>
  <si>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</si>
  <si>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</si>
  <si>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</si>
  <si>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</si>
  <si>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</si>
  <si>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</si>
  <si>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</si>
  <si>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</si>
  <si>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</si>
  <si>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Pénzeszközátadás egyéb támogatás összesen:</t>
  </si>
  <si>
    <t>VI.</t>
  </si>
  <si>
    <t>Ellátottak pénzbeli juttatásai összesen:</t>
  </si>
  <si>
    <t>Felügyelet alá tartozó költségvetési szervnek folyósított támogatás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</si>
  <si>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</si>
  <si>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</si>
  <si>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</si>
  <si>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</si>
  <si>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</si>
  <si>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</si>
  <si>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</si>
  <si>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</si>
  <si>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</si>
  <si>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</si>
  <si>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</si>
  <si>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</si>
  <si>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</si>
  <si>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</si>
  <si>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</si>
  <si>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</si>
  <si>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</si>
  <si>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</si>
  <si>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</si>
  <si>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Gépek berendezések és felszerelések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</si>
  <si>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</si>
  <si>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</si>
  <si>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</si>
  <si>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</si>
  <si>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</si>
  <si>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</si>
  <si>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</si>
  <si>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</si>
  <si>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</si>
  <si>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</si>
  <si>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</si>
  <si>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</si>
  <si>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</si>
  <si>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</si>
  <si>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</si>
  <si>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</si>
  <si>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</si>
  <si>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</si>
  <si>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</si>
  <si>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</si>
  <si>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</si>
  <si>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</si>
  <si>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</si>
  <si>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</si>
  <si>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</si>
  <si>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</si>
  <si>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</si>
  <si>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</si>
  <si>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</si>
  <si>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</si>
  <si>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– Nyújtott kölcsön</t>
  </si>
  <si>
    <t>– Kötvény törlesztő részlet</t>
  </si>
  <si>
    <t>Teljesítés</t>
  </si>
  <si>
    <t>Teljesítés a mód.kv %-ban</t>
  </si>
  <si>
    <t>Sorszám</t>
  </si>
  <si>
    <t>Cím</t>
  </si>
  <si>
    <t>Cél</t>
  </si>
  <si>
    <t>Sor-szám</t>
  </si>
  <si>
    <t>Alcím</t>
  </si>
  <si>
    <t>Igazgatás</t>
  </si>
  <si>
    <t>Szennyvízberuházás</t>
  </si>
  <si>
    <t>Összesen:</t>
  </si>
  <si>
    <t>Ingatlanokhoz kapcsolódó vagyonértékű jog</t>
  </si>
  <si>
    <t>Ezer forintban</t>
  </si>
  <si>
    <t>Vízmű rendszer rekonstrukció</t>
  </si>
  <si>
    <t>Civil szervezetek:</t>
  </si>
  <si>
    <t>Vöröskereszt</t>
  </si>
  <si>
    <t>Gádoros SE</t>
  </si>
  <si>
    <t>Kézilabda Klub</t>
  </si>
  <si>
    <t>Nyugdíjas Klub</t>
  </si>
  <si>
    <t>Szakszervezetek</t>
  </si>
  <si>
    <t>SILVER Tánccsoport Egyesület</t>
  </si>
  <si>
    <t>Mozgáskorlátozottak Egyesülete</t>
  </si>
  <si>
    <t>Bírkózó SE</t>
  </si>
  <si>
    <t>Összefogás Gádorosérz Egyesület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</si>
  <si>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</si>
  <si>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</si>
  <si>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</si>
  <si>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</si>
  <si>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</si>
  <si>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</si>
  <si>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</si>
  <si>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</si>
  <si>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Redszeres gyermekvédelmi támogatás</t>
  </si>
  <si>
    <t>- Étkeztetés</t>
  </si>
  <si>
    <t>Kárpótlás</t>
  </si>
  <si>
    <t>- Kárpótlás</t>
  </si>
  <si>
    <t>Rendszeres szociális segély</t>
  </si>
  <si>
    <t>Időskorúak járadéka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</si>
  <si>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</si>
  <si>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</si>
  <si>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</si>
  <si>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</si>
  <si>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</si>
  <si>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</si>
  <si>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Egyéb pénzbeli juttatás</t>
  </si>
  <si>
    <t>ÖSSZESEN:</t>
  </si>
  <si>
    <t>Egyes szociális feladatok kiegészítő támogatása</t>
  </si>
  <si>
    <t>- Gyermekvédelmi támogatás</t>
  </si>
  <si>
    <t>- Időskorúak járadéka</t>
  </si>
  <si>
    <t>- Normatív lakásfdenntartási támogatás</t>
  </si>
  <si>
    <t>- Ápolási díj alanyi jogon</t>
  </si>
  <si>
    <t>- Közfoglalkoztatás</t>
  </si>
  <si>
    <t>- Rendszeres szociális segély</t>
  </si>
  <si>
    <t>Több éves kihatással járó döntések</t>
  </si>
  <si>
    <t>Döntés megnevezése</t>
  </si>
  <si>
    <t>Intézményi világítás korszerűsítés</t>
  </si>
  <si>
    <t>–</t>
  </si>
  <si>
    <t>Kötvény kibocsátás kamata és tőke törlesztő részlet</t>
  </si>
  <si>
    <t>Közműfejlesztési hozzájárulás</t>
  </si>
  <si>
    <t>Nyugdíjbiztosítási Igazgatóság kártérítés</t>
  </si>
  <si>
    <t>A többéves kihatással járó döntések indokolása:</t>
  </si>
  <si>
    <t>1./</t>
  </si>
  <si>
    <t>Intézményi világítás korszerűsítése</t>
  </si>
  <si>
    <t>Vállalkozási és bérleti szerződés időpontja 2002. június 24. Időtartama. 120 hónap.</t>
  </si>
  <si>
    <t>A bérleti jogviszony kezdete: 2002. augusztus 17., vége 2012. augusztus hónap.</t>
  </si>
  <si>
    <t>A bérleti díj évente a KSH által közzétett fogyasztói árindex mértékével minden év január 1.-i hatályal változtatásra kerül.</t>
  </si>
  <si>
    <t>2./</t>
  </si>
  <si>
    <t>3./</t>
  </si>
  <si>
    <t>Az önkormányzati ingatlanok után fizetendő közműfejlesztési hozzájárulás összege (340 ezer Ft/ingatlan)</t>
  </si>
  <si>
    <t>4./</t>
  </si>
  <si>
    <t>Nyugdíjbiztosítási Igazgatóság Dél-alföldi Regionális Igazgatóság részére volt dolgozó balesetéből adódóan fizetendő összeg.</t>
  </si>
  <si>
    <t>ELMIB Rt. Saját költségén megvalósította az intézmények belső világítási rendszereinek rekonstrukciós beruházását a szerződés szerinti műszaki tartalommal, és ezt bérbe adja az önkormányzatnak</t>
  </si>
  <si>
    <t>Közvetett támogatások</t>
  </si>
  <si>
    <t>Fő</t>
  </si>
  <si>
    <t>Mértéke</t>
  </si>
  <si>
    <t>Összeg</t>
  </si>
  <si>
    <t>Adatok forintban</t>
  </si>
  <si>
    <t>70 éven felüliek (kommunális adó)</t>
  </si>
  <si>
    <t>Tanya, garázs (kommunális adó)</t>
  </si>
  <si>
    <t>Gépjárműadó</t>
  </si>
  <si>
    <t>Békés megyei Mezőgazdasági Szakigazgatási Hivatal bérleti díj</t>
  </si>
  <si>
    <t>Térítési díjak:</t>
  </si>
  <si>
    <t>– Házi segítség nyújtás</t>
  </si>
  <si>
    <t>– Szociális étkezés</t>
  </si>
  <si>
    <t>– Bentlakásos ellátás</t>
  </si>
  <si>
    <t>Fogorvos eszközhasználati díj</t>
  </si>
  <si>
    <t>Sport egyesületek:</t>
  </si>
  <si>
    <t>– Birkózó Egyesület</t>
  </si>
  <si>
    <t>– Labdarugó SE</t>
  </si>
  <si>
    <t>– Kézlabda Klub</t>
  </si>
  <si>
    <t>– SILVER Tánccsoport Egyesület</t>
  </si>
  <si>
    <t>Viziközmű Társulás</t>
  </si>
  <si>
    <t>Véradás</t>
  </si>
  <si>
    <t>Hagyományőrző és faluszépítő Egyesület</t>
  </si>
  <si>
    <t>Mezőgazdasági Termelők Szövetkezete</t>
  </si>
  <si>
    <t>Kisebbségi Önkormányzat</t>
  </si>
  <si>
    <t>Aikido</t>
  </si>
  <si>
    <t>Konditerem</t>
  </si>
  <si>
    <t>Aerobik</t>
  </si>
  <si>
    <t>Európai Uniós forrásból megvalósuló felhalmozási kiadás</t>
  </si>
  <si>
    <t>Polgármesteri Hivatal</t>
  </si>
  <si>
    <t>Gádoros Nagyközség szennyvíz-csatornázási és szenyvíztisztítási beruházás a KEOP-7.1.2.0-2008-0222 tárgyú beruházás előkészítéséhez kapcsolódó feladatok kifizetési terv szerinti összege</t>
  </si>
  <si>
    <t>Európai Uniós forrásból megvalósulóberuházás összesen:</t>
  </si>
  <si>
    <t>Szakfeladat</t>
  </si>
  <si>
    <t>Közalkalmazott</t>
  </si>
  <si>
    <t>Köztisztviselő</t>
  </si>
  <si>
    <t>Képviselő</t>
  </si>
  <si>
    <t>Egyéb bérrendszer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</si>
  <si>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</si>
  <si>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</si>
  <si>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</si>
  <si>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</si>
  <si>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</si>
  <si>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</si>
  <si>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Általános Iskola</t>
  </si>
  <si>
    <t>852011Ált. Isk. tanulók  nappali r. nev. (1-4)</t>
  </si>
  <si>
    <t>852021Ált. Isk. tanulók  nappali r. nev. (5-8)</t>
  </si>
  <si>
    <t>855911 Ált. iskolai napköziotthoni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</si>
  <si>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</si>
  <si>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</si>
  <si>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</si>
  <si>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</si>
  <si>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</si>
  <si>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</si>
  <si>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</si>
  <si>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</si>
  <si>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</si>
  <si>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</si>
  <si>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</si>
  <si>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841112 Önkormányzati jogalkotás</t>
  </si>
  <si>
    <t>Pénzmaradvány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</si>
  <si>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</si>
  <si>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</si>
  <si>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</si>
  <si>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</si>
  <si>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</si>
  <si>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</si>
  <si>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</si>
  <si>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</si>
  <si>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</si>
  <si>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</si>
  <si>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</si>
  <si>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</si>
  <si>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</si>
  <si>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</si>
  <si>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</si>
  <si>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Bevételek mindösszesen:</t>
  </si>
  <si>
    <t>562913 iskolai intézményi étkeztetés</t>
  </si>
  <si>
    <t>562912-1 Óvodai intézményi étkeztetés</t>
  </si>
  <si>
    <t>910502-1 Művelődési Ház</t>
  </si>
  <si>
    <t>910123-1      Könyvtár</t>
  </si>
  <si>
    <t>Némann Valéria Általános Iskola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</si>
  <si>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</si>
  <si>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</si>
  <si>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</si>
  <si>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</si>
  <si>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882125-1 Mozg. korl. eseti támog.</t>
  </si>
  <si>
    <t>Polgármesteri Hivatal Összesen</t>
  </si>
  <si>
    <t>VI. Külső finanszírozás bevételei</t>
  </si>
  <si>
    <t>V. Támogatásértékű felhalmozási célú bevételek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</si>
  <si>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</si>
  <si>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</si>
  <si>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</si>
  <si>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</si>
  <si>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</si>
  <si>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</si>
  <si>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</si>
  <si>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</si>
  <si>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</si>
  <si>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</si>
  <si>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</si>
  <si>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</si>
  <si>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</si>
  <si>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</si>
  <si>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</si>
  <si>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</si>
  <si>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</si>
  <si>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Oktatás 1-4 oszt.</t>
  </si>
  <si>
    <t>Oktatás 5-8 oszt.</t>
  </si>
  <si>
    <t>Napközi</t>
  </si>
  <si>
    <t>Int. étkeztetés</t>
  </si>
  <si>
    <t>Iskola összesen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</si>
  <si>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</si>
  <si>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</si>
  <si>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</si>
  <si>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</si>
  <si>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</si>
  <si>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</si>
  <si>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</si>
  <si>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</si>
  <si>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</si>
  <si>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</si>
  <si>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</si>
  <si>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</si>
  <si>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</si>
  <si>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</si>
  <si>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</si>
  <si>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 xml:space="preserve">Testvértelepülés </t>
  </si>
  <si>
    <t>Alkalmazottak térítése</t>
  </si>
  <si>
    <t>Továbbszámlázott belföldi szolgáltatás</t>
  </si>
  <si>
    <t>851011-1 Óvoda</t>
  </si>
  <si>
    <t>852021-1 Ált.isk.5-8 évfolyam</t>
  </si>
  <si>
    <t>910502-1 01 Közösségi ház</t>
  </si>
  <si>
    <t>862101-1 Háziorvosi alapellátás</t>
  </si>
  <si>
    <t>882203-1 Köztemetés</t>
  </si>
  <si>
    <t>890441-1 Rövid időtartamú közfog</t>
  </si>
  <si>
    <t>Gondozási K. Összesen</t>
  </si>
  <si>
    <t>.Kiegyenlítő,függő,átfutó bevételek</t>
  </si>
  <si>
    <t>MINDÖSSZESEN:</t>
  </si>
  <si>
    <t>Létszám (fő):</t>
  </si>
  <si>
    <t>Közhatalmi bevételek</t>
  </si>
  <si>
    <t>– Működési hitel   forgalma</t>
  </si>
  <si>
    <t>Belföldi fin.kiadásai, felhalmozási kamat</t>
  </si>
  <si>
    <t>G Á D O R O S</t>
  </si>
  <si>
    <t>GÁDOROS ÖSSZESEN</t>
  </si>
  <si>
    <t>ÖNKORMÁNYZAT ÖSSZESEN</t>
  </si>
  <si>
    <t xml:space="preserve">Némann Valéria Általános Iskola </t>
  </si>
  <si>
    <t xml:space="preserve">2012. évi bevételek </t>
  </si>
  <si>
    <t xml:space="preserve"> 2012. évi bevételek</t>
  </si>
  <si>
    <t>2012. évi bevételek</t>
  </si>
  <si>
    <t xml:space="preserve">Justh Zsigmond Művelődési ház és Könyvtár </t>
  </si>
  <si>
    <t>Önkormányzat</t>
  </si>
  <si>
    <t xml:space="preserve"> 2012. évi kiadások</t>
  </si>
  <si>
    <t>680001-1 Lakóingatlan bérbeadás</t>
  </si>
  <si>
    <t>680001-1 Nem Lakóingatlan bérbeadás</t>
  </si>
  <si>
    <t>841402-1 Város és községgazdálkodás</t>
  </si>
  <si>
    <t>890442-1   Hosszabb időtartamú közfog</t>
  </si>
  <si>
    <t>841126-1 Igazgatási tevékenység</t>
  </si>
  <si>
    <t>Rendszeres segély</t>
  </si>
  <si>
    <t>Rendszeres gyvs</t>
  </si>
  <si>
    <t xml:space="preserve">Időskor. járadéka </t>
  </si>
  <si>
    <t>Lakásfenntart. Tám.</t>
  </si>
  <si>
    <t>Ápolási díj al. j.</t>
  </si>
  <si>
    <t>Ált. tart</t>
  </si>
  <si>
    <t>Város- és Községg</t>
  </si>
  <si>
    <t>Iskola eü</t>
  </si>
  <si>
    <t>Tel. Hulladék</t>
  </si>
  <si>
    <t>Civil szerv tám</t>
  </si>
  <si>
    <t>Egyéb szoc segély</t>
  </si>
  <si>
    <t>Rövid idő közfogl.</t>
  </si>
  <si>
    <t>Hosszabb idő közfogl.</t>
  </si>
  <si>
    <t>GÁDOROS összesen</t>
  </si>
  <si>
    <t>2012. évi kiadások</t>
  </si>
  <si>
    <t xml:space="preserve">Adatok ezer Ft-ban </t>
  </si>
  <si>
    <t xml:space="preserve">2012. évi kiadások </t>
  </si>
  <si>
    <t>Mozgáskorlátozott tám</t>
  </si>
  <si>
    <t>Közgyógy ellátás</t>
  </si>
  <si>
    <t>Belf-i fin. kiad.(felh. kamat)</t>
  </si>
  <si>
    <t xml:space="preserve">9. </t>
  </si>
  <si>
    <t>Jogalkotás</t>
  </si>
  <si>
    <t>Fogorvosi alapellátás 862301</t>
  </si>
  <si>
    <t>GÁDOROS 2012. ÉVI KÖLTSÉGVETÉSE</t>
  </si>
  <si>
    <t>VII. Pénzmaradvány</t>
  </si>
  <si>
    <t xml:space="preserve">VI. Külső finanszirozás bevételei </t>
  </si>
  <si>
    <t>Teljes.</t>
  </si>
  <si>
    <t>Város- és községgazdálkodás</t>
  </si>
  <si>
    <t>Dr. Hajdú Ilona fogorvosnő támogatása</t>
  </si>
  <si>
    <t>Önkormányzat által nyújtott 2012 évi támogatások</t>
  </si>
  <si>
    <t xml:space="preserve">Önkormányzat 2012. évi felújítási előirányzatai </t>
  </si>
  <si>
    <t xml:space="preserve"> Önkormányzat 2012. évi tervezett felhalmozási kiadásai</t>
  </si>
  <si>
    <t>Társadalom és szociálpolitikai juttatások 2012. évre</t>
  </si>
  <si>
    <t>Foglalkoztatást helyettesítő támogatás</t>
  </si>
  <si>
    <t>Egészségkárosultak rendszeres szociális segélye</t>
  </si>
  <si>
    <t>Ápolási díj alanyi jogon</t>
  </si>
  <si>
    <t>Felhasználási kötöttséggel járó állami hozzájárulások 2012. évben</t>
  </si>
  <si>
    <t>- Foglalkoztatást helyettesítő tám</t>
  </si>
  <si>
    <t>2012. évi működési és felhalmozási célú bevételek és kiadások mérlegszerű bemutatása</t>
  </si>
  <si>
    <t xml:space="preserve">1. Belső finanszírozás </t>
  </si>
  <si>
    <t>-</t>
  </si>
  <si>
    <t>Bérleti díj 2011. évi árszinten 2 130 270 Ft.</t>
  </si>
  <si>
    <t>2008. szeptember 19-én az önkormányzat 80 000 ezer Ft értékben kötvényt bocsátott ki. A kötvénykibocsátás kamat és tőke törlesztése negyedévente esedékes a kifizetés napján érvényes deviza középárfolyamon.</t>
  </si>
  <si>
    <t>2012. év</t>
  </si>
  <si>
    <t>ezer forintban</t>
  </si>
  <si>
    <t>Gádoros Nagyközségi Önkormányzat 2012. évi Európai Uniós projektjei</t>
  </si>
  <si>
    <t>Projekt megnevezése</t>
  </si>
  <si>
    <t>Támogatás azonosító</t>
  </si>
  <si>
    <t>Előző évek bevétele</t>
  </si>
  <si>
    <t>Tárgyévi bevétel</t>
  </si>
  <si>
    <t>További években várható bevétel</t>
  </si>
  <si>
    <t>Előző évek kiadásai</t>
  </si>
  <si>
    <t>Tárgyévi kiadás</t>
  </si>
  <si>
    <t>További években várható kiadások</t>
  </si>
  <si>
    <t xml:space="preserve">Szennyvíz-csatornázási és szenyvíztisztítási beruházás </t>
  </si>
  <si>
    <t>KEOP-                7.1.2.0-2008-0222</t>
  </si>
  <si>
    <t>Gádoros Nagyközség Önkormányzata 2012. évi összesített adatai intézmény finanszírozáshoz</t>
  </si>
  <si>
    <t>Intézmény</t>
  </si>
  <si>
    <t>Saját bevétel</t>
  </si>
  <si>
    <t>Intézmény finanszí-rozás</t>
  </si>
  <si>
    <t>Bevételek összesen</t>
  </si>
  <si>
    <t>Személyi juttatások</t>
  </si>
  <si>
    <t>Munkaadó-kat terhelő járulékok</t>
  </si>
  <si>
    <t>Dologi kiadások</t>
  </si>
  <si>
    <t>Szociális ellátás kiadásai</t>
  </si>
  <si>
    <t>Felhalmo-zási kiadások</t>
  </si>
  <si>
    <t>Kiadások összesen</t>
  </si>
  <si>
    <t>Justh Zsigmond Művelődési Ház</t>
  </si>
  <si>
    <t>ÖSSZESEN (1+…...+5)</t>
  </si>
  <si>
    <t>Egyéb pénzügyi tev.</t>
  </si>
  <si>
    <t xml:space="preserve">1. </t>
  </si>
  <si>
    <t>Szociális rászorultság alapján</t>
  </si>
  <si>
    <t>Szennyvíz beruházás bevételei és kiadásai 2012. év</t>
  </si>
  <si>
    <t>EU önerő alap</t>
  </si>
  <si>
    <t>EU támogatás</t>
  </si>
  <si>
    <t>Viziközműtől átvett</t>
  </si>
  <si>
    <t>ÁFA</t>
  </si>
  <si>
    <t>2013. év</t>
  </si>
  <si>
    <t>ÖSSZESEN</t>
  </si>
  <si>
    <t xml:space="preserve">ÁFA </t>
  </si>
  <si>
    <t>2015 után</t>
  </si>
  <si>
    <t>ezer Ft.</t>
  </si>
  <si>
    <t>Beruzázási kiadással kapcs. ÁFA</t>
  </si>
  <si>
    <t>Belföldi finanszírozási kiadás (felhalmozott kamat)</t>
  </si>
  <si>
    <t>10.</t>
  </si>
  <si>
    <t>Gádoros Nagyközségi Önkormányzat 2012. évben Európai Uniós forrással megvalósuló beruházásai</t>
  </si>
  <si>
    <t>Gádoros Nagyközség Önkormányzata és intézményei dolgozói létszámának alakulása 2012. évben</t>
  </si>
  <si>
    <r>
      <t xml:space="preserve">Előirányzat felhasználási ütemterv </t>
    </r>
    <r>
      <rPr>
        <sz val="10"/>
        <rFont val="Arial"/>
        <family val="0"/>
      </rPr>
      <t>(havi forgalmi adatokkal)</t>
    </r>
  </si>
  <si>
    <t>adatok ezer Ft-ban</t>
  </si>
  <si>
    <t>Előirány-zat</t>
  </si>
  <si>
    <t>2012. évi várható kiadások havi forgalma</t>
  </si>
  <si>
    <t>I. hó</t>
  </si>
  <si>
    <t>II. hó</t>
  </si>
  <si>
    <t>III.hó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</si>
  <si>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</si>
  <si>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</si>
  <si>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</si>
  <si>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</si>
  <si>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</si>
  <si>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</si>
  <si>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</si>
  <si>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</si>
  <si>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</si>
  <si>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1. Személyi juttatások</t>
  </si>
  <si>
    <t>2. Mukaadókat terhelő járulékok</t>
  </si>
  <si>
    <t>3. Dologi kiadások</t>
  </si>
  <si>
    <t>Működési célú pénzeszköz átadás államháztartáson belülre</t>
  </si>
  <si>
    <t>Felhalmozási célú pénzeszköz átadás államháztartáson kívülre</t>
  </si>
  <si>
    <t>Felhalmozási célú pénzeszköz átadás államháztartáson belülre</t>
  </si>
  <si>
    <t>4. Pénzeszközátadás, egyéb támogatás összesen</t>
  </si>
  <si>
    <t>Gépek, berendezések és felszerelések felújítása</t>
  </si>
  <si>
    <t>Felújítás előzetesen felszámított általános forgalmi adója</t>
  </si>
  <si>
    <t>5. Felújítás összesen</t>
  </si>
  <si>
    <t>6. felhalmozási kiadások és pénzügyi befektetések összesen</t>
  </si>
  <si>
    <t>7. Kölcsönök nyújtása és törlesztése</t>
  </si>
  <si>
    <t>Pénzforgalom nélküli kiadások</t>
  </si>
  <si>
    <t>Kiadások mindösszesen</t>
  </si>
  <si>
    <r>
      <t>2012 évi likviditási terv (</t>
    </r>
    <r>
      <rPr>
        <sz val="10"/>
        <rFont val="Arial"/>
        <family val="0"/>
      </rPr>
      <t>havi bevétel forgalmi adataival)</t>
    </r>
  </si>
  <si>
    <t>2012. évi bevételek várható havi forgalma</t>
  </si>
  <si>
    <t>Értékpapír visszavásárlás</t>
  </si>
  <si>
    <t>Szolgáltatási díjak</t>
  </si>
  <si>
    <t>Intézményi térítési díj</t>
  </si>
  <si>
    <t>Kamat bevételek</t>
  </si>
  <si>
    <t>Kiszámlázott ÁFA</t>
  </si>
  <si>
    <t>Kommunális adó</t>
  </si>
  <si>
    <t>Iparűzési adó</t>
  </si>
  <si>
    <t>Pótlék</t>
  </si>
  <si>
    <t>Gépjármű adó</t>
  </si>
  <si>
    <t>Személyi jövedelemadó helyben maradó rész</t>
  </si>
  <si>
    <t>Jövedelem differenciálás</t>
  </si>
  <si>
    <t>Működési hitel</t>
  </si>
  <si>
    <t>Lakbér</t>
  </si>
  <si>
    <t>Egyéb helyiségek bérleti díja</t>
  </si>
  <si>
    <t>Továbbszámlázott belföldi szolgáltatás díja</t>
  </si>
  <si>
    <t>Normatív támogatás lakosság szám szerint</t>
  </si>
  <si>
    <t>Normatív támogatás feladatmutató szerint</t>
  </si>
  <si>
    <t>Felhalmozási célú támogatás értékű bevétel</t>
  </si>
  <si>
    <t>Szociális feladatok kiegészítő támogatása</t>
  </si>
  <si>
    <t>Központosított támogatás</t>
  </si>
  <si>
    <t>Kölcsönök törlesztése</t>
  </si>
  <si>
    <t>Egyenleg                           (Bevétel - Kiadás)</t>
  </si>
  <si>
    <t>Működési célú támogatás</t>
  </si>
  <si>
    <t>2012.  évi költségvetés</t>
  </si>
  <si>
    <t>Gondozási Központ Családsegítő és Védőnői Szolgálat</t>
  </si>
  <si>
    <t>6. Működés belső finanszírozás bevételei</t>
  </si>
  <si>
    <t>2/2. melléklet a …./2012. (…….)  önkormányzati rendelethez</t>
  </si>
  <si>
    <t>2/2. melléklet a …./2012. (…….) önkormányzati rendelethez</t>
  </si>
  <si>
    <t>2/1. melléklet a …./2012. (…….) önkormányzati rendelethez</t>
  </si>
  <si>
    <t>2/3. melléklet a …../2012. (…....) önkormányzati rendelethez</t>
  </si>
  <si>
    <t>2/4. melléklet a …../2012. (…...) önkormányzati rendelethez</t>
  </si>
  <si>
    <t>2/5. melléklet a …../2012. (….) önkormányzati rendelethez</t>
  </si>
  <si>
    <t>2/6. melléklet a …../2012. (….) önkormányzati rendelethez</t>
  </si>
  <si>
    <t>2/1-2/6. melléklet a …../2012. (…..) önkormányzati rendelethez</t>
  </si>
  <si>
    <t>3.1. Helyi adók</t>
  </si>
  <si>
    <t>3.2. Átengedett központi adók</t>
  </si>
  <si>
    <t>3.3. Bírságok, pótlékok és egyéb sajátos bevételek</t>
  </si>
  <si>
    <t>1. Önkormányzatok sajátos felhalmozási és tőke bevételei</t>
  </si>
  <si>
    <t>2. Felhalmozási célú támogatás értékű bevétel</t>
  </si>
  <si>
    <t>– Beruházás célú támog.értékű bev.fejl.EU-s progr</t>
  </si>
  <si>
    <t>– Beruházás c.támog.értékű bev.ÁHT-n kívülről</t>
  </si>
  <si>
    <t>V. Belső finanszírozás bevételei</t>
  </si>
  <si>
    <t>– Pénzmaradvány</t>
  </si>
  <si>
    <t>VII.Kiegyenlítő, függő, átfutó bevételek</t>
  </si>
  <si>
    <t>3. Támogatás értékű felhalm. bevétel</t>
  </si>
  <si>
    <t>4. Beruházások Áfa visszatérülése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</si>
</sst>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10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wrapText="1"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horizontal="centerContinuous"/>
    </xf>
    <xf numFmtId="49" fontId="5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/>
    </xf>
    <xf numFmtId="3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3" fontId="0" fillId="0" borderId="13" xfId="0" applyNumberForma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4" fontId="0" fillId="0" borderId="1" xfId="19" applyBorder="1" applyAlignment="1">
      <alignment/>
    </xf>
    <xf numFmtId="9" fontId="0" fillId="0" borderId="1" xfId="21" applyBorder="1" applyAlignment="1">
      <alignment/>
    </xf>
    <xf numFmtId="9" fontId="0" fillId="0" borderId="0" xfId="2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9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1" fillId="0" borderId="1" xfId="0" applyNumberFormat="1" applyFont="1" applyBorder="1" applyAlignment="1" quotePrefix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66" fontId="0" fillId="0" borderId="1" xfId="15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vertical="center"/>
    </xf>
    <xf numFmtId="166" fontId="0" fillId="0" borderId="1" xfId="15" applyNumberFormat="1" applyBorder="1" applyAlignment="1">
      <alignment/>
    </xf>
    <xf numFmtId="166" fontId="1" fillId="0" borderId="1" xfId="15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3" fontId="1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34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34" xfId="0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6" fontId="0" fillId="0" borderId="8" xfId="15" applyNumberFormat="1" applyBorder="1" applyAlignment="1">
      <alignment horizontal="right" vertical="center"/>
    </xf>
    <xf numFmtId="166" fontId="0" fillId="0" borderId="2" xfId="15" applyNumberForma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ALINT~1\LOCALS~1\Temp\2012.%20&#233;vi%20k&#246;lts&#233;gvet&#233;s%20T&#193;BL&#193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1.1 Önkormányzat"/>
      <sheetName val="1.2 Polgárm."/>
      <sheetName val="1.3 Iskola"/>
      <sheetName val="1.4 Óvoda"/>
      <sheetName val="1.5 Gondozási"/>
      <sheetName val="1.6 Műv. ház"/>
      <sheetName val="1.1-1.6 Bevétel összesen"/>
      <sheetName val="2. melléklet"/>
      <sheetName val="2.1-2.6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 melléklet"/>
      <sheetName val="11. melléklet"/>
      <sheetName val="12. melléklet"/>
      <sheetName val="13. melléklet"/>
      <sheetName val="14. melléklet"/>
      <sheetName val="15. melléklet"/>
      <sheetName val="16. melléklet"/>
    </sheetNames>
    <sheetDataSet>
      <sheetData sheetId="0">
        <row r="19">
          <cell r="B19">
            <v>6040</v>
          </cell>
        </row>
        <row r="22">
          <cell r="B22">
            <v>188444</v>
          </cell>
        </row>
        <row r="23">
          <cell r="B23">
            <v>37000</v>
          </cell>
        </row>
        <row r="26">
          <cell r="B26">
            <v>143970</v>
          </cell>
        </row>
        <row r="30">
          <cell r="B30">
            <v>7474</v>
          </cell>
        </row>
        <row r="35">
          <cell r="B35">
            <v>224948</v>
          </cell>
        </row>
      </sheetData>
      <sheetData sheetId="7">
        <row r="7">
          <cell r="B7">
            <v>8577</v>
          </cell>
        </row>
        <row r="8">
          <cell r="B8">
            <v>30000</v>
          </cell>
        </row>
        <row r="11">
          <cell r="B11">
            <v>37000</v>
          </cell>
        </row>
        <row r="12">
          <cell r="B12">
            <v>143970</v>
          </cell>
        </row>
        <row r="13">
          <cell r="B13">
            <v>7474</v>
          </cell>
        </row>
        <row r="15">
          <cell r="B15">
            <v>224948</v>
          </cell>
        </row>
        <row r="17">
          <cell r="B17">
            <v>2700</v>
          </cell>
          <cell r="C17">
            <v>0</v>
          </cell>
        </row>
      </sheetData>
      <sheetData sheetId="8">
        <row r="9">
          <cell r="C9">
            <v>202137</v>
          </cell>
        </row>
        <row r="18">
          <cell r="C18">
            <v>54312</v>
          </cell>
        </row>
        <row r="31">
          <cell r="C31">
            <v>82925</v>
          </cell>
        </row>
        <row r="47">
          <cell r="C47">
            <v>6594</v>
          </cell>
        </row>
        <row r="57">
          <cell r="C57">
            <v>1854586</v>
          </cell>
        </row>
        <row r="59">
          <cell r="C59">
            <v>3200</v>
          </cell>
        </row>
        <row r="60">
          <cell r="C60">
            <v>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workbookViewId="0" topLeftCell="A22">
      <selection activeCell="A29" sqref="A29"/>
    </sheetView>
  </sheetViews>
  <sheetFormatPr defaultColWidth="9.140625" defaultRowHeight="12.75"/>
  <cols>
    <col min="1" max="1" width="43.7109375" style="0" customWidth="1"/>
    <col min="2" max="4" width="10.7109375" style="0" customWidth="1"/>
  </cols>
  <sheetData>
    <row r="2" spans="1:5" ht="15.75">
      <c r="A2" s="5" t="s">
        <v>374</v>
      </c>
      <c r="B2" s="5"/>
      <c r="C2" s="5"/>
      <c r="D2" s="5"/>
      <c r="E2" s="34"/>
    </row>
    <row r="3" spans="1:5" ht="15.75">
      <c r="A3" s="5" t="s">
        <v>531</v>
      </c>
      <c r="B3" s="5"/>
      <c r="C3" s="5"/>
      <c r="D3" s="5"/>
      <c r="E3" s="34"/>
    </row>
    <row r="4" spans="1:4" ht="15.75">
      <c r="A4" s="5"/>
      <c r="B4" s="5"/>
      <c r="C4" s="5"/>
      <c r="D4" s="5"/>
    </row>
    <row r="5" spans="4:5" ht="12.75">
      <c r="D5" s="4"/>
      <c r="E5" s="4" t="s">
        <v>18</v>
      </c>
    </row>
    <row r="6" spans="1:5" ht="12.75">
      <c r="A6" s="189" t="s">
        <v>2</v>
      </c>
      <c r="B6" s="191" t="s">
        <v>1</v>
      </c>
      <c r="C6" s="192"/>
      <c r="D6" s="193"/>
      <c r="E6" s="194"/>
    </row>
    <row r="7" spans="1:5" ht="33.75">
      <c r="A7" s="190"/>
      <c r="B7" s="31" t="s">
        <v>0</v>
      </c>
      <c r="C7" s="31" t="s">
        <v>5</v>
      </c>
      <c r="D7" s="31" t="s">
        <v>162</v>
      </c>
      <c r="E7" s="33" t="s">
        <v>163</v>
      </c>
    </row>
    <row r="8" spans="1:6" ht="18" customHeight="1">
      <c r="A8" s="6" t="s">
        <v>3</v>
      </c>
      <c r="B8" s="167">
        <f>SUM(B9+B17+B20)</f>
        <v>657106</v>
      </c>
      <c r="C8" s="167">
        <f>SUM(C9+C17+C20)</f>
        <v>0</v>
      </c>
      <c r="D8" s="167">
        <f>SUM(D9+D17+D20)</f>
        <v>0</v>
      </c>
      <c r="E8" s="36"/>
      <c r="F8" s="3"/>
    </row>
    <row r="9" spans="1:6" ht="18" customHeight="1">
      <c r="A9" s="2" t="s">
        <v>4</v>
      </c>
      <c r="B9" s="8">
        <f>SUM(B10:B13)</f>
        <v>452722</v>
      </c>
      <c r="C9" s="8">
        <f>SUM(C10:C13)</f>
        <v>0</v>
      </c>
      <c r="D9" s="8"/>
      <c r="E9" s="35"/>
      <c r="F9" s="3"/>
    </row>
    <row r="10" spans="1:5" ht="18" customHeight="1">
      <c r="A10" s="9" t="s">
        <v>6</v>
      </c>
      <c r="B10" s="8">
        <f>'[1]1.1-1.6 Bevétel összesen'!B7</f>
        <v>8577</v>
      </c>
      <c r="C10" s="8"/>
      <c r="D10" s="8"/>
      <c r="E10" s="35"/>
    </row>
    <row r="11" spans="1:5" ht="18" customHeight="1">
      <c r="A11" s="2" t="s">
        <v>7</v>
      </c>
      <c r="B11" s="8">
        <f>'[1]1.1-1.6 Bevétel összesen'!B8</f>
        <v>30000</v>
      </c>
      <c r="C11" s="8"/>
      <c r="D11" s="8"/>
      <c r="E11" s="35"/>
    </row>
    <row r="12" spans="1:5" ht="18" customHeight="1">
      <c r="A12" s="2" t="s">
        <v>8</v>
      </c>
      <c r="B12" s="8">
        <v>4246</v>
      </c>
      <c r="C12" s="8"/>
      <c r="D12" s="8"/>
      <c r="E12" s="35"/>
    </row>
    <row r="13" spans="1:5" ht="18" customHeight="1">
      <c r="A13" s="2" t="s">
        <v>471</v>
      </c>
      <c r="B13" s="131">
        <v>409899</v>
      </c>
      <c r="C13" s="10"/>
      <c r="D13" s="10"/>
      <c r="E13" s="35"/>
    </row>
    <row r="14" spans="1:5" ht="18" customHeight="1">
      <c r="A14" s="2" t="s">
        <v>359</v>
      </c>
      <c r="B14" s="10"/>
      <c r="C14" s="10"/>
      <c r="D14" s="10"/>
      <c r="E14" s="35"/>
    </row>
    <row r="15" spans="1:5" ht="18" customHeight="1">
      <c r="A15" s="2" t="s">
        <v>371</v>
      </c>
      <c r="B15" s="10"/>
      <c r="C15" s="10"/>
      <c r="D15" s="10"/>
      <c r="E15" s="35"/>
    </row>
    <row r="16" spans="1:5" ht="18" customHeight="1">
      <c r="A16" s="2" t="s">
        <v>360</v>
      </c>
      <c r="B16" s="10"/>
      <c r="C16" s="10"/>
      <c r="D16" s="10"/>
      <c r="E16" s="35"/>
    </row>
    <row r="17" spans="1:5" ht="18" customHeight="1">
      <c r="A17" s="2" t="s">
        <v>9</v>
      </c>
      <c r="B17" s="8">
        <f>B18</f>
        <v>15940</v>
      </c>
      <c r="C17" s="8"/>
      <c r="D17" s="8"/>
      <c r="E17" s="35"/>
    </row>
    <row r="18" spans="1:5" ht="18" customHeight="1">
      <c r="A18" s="2" t="s">
        <v>10</v>
      </c>
      <c r="B18" s="8">
        <v>15940</v>
      </c>
      <c r="C18" s="8"/>
      <c r="D18" s="8"/>
      <c r="E18" s="35"/>
    </row>
    <row r="19" spans="1:5" ht="18" customHeight="1">
      <c r="A19" s="2" t="s">
        <v>11</v>
      </c>
      <c r="B19" s="8">
        <v>6040</v>
      </c>
      <c r="C19" s="8"/>
      <c r="D19" s="8"/>
      <c r="E19" s="35"/>
    </row>
    <row r="20" spans="1:6" ht="18" customHeight="1">
      <c r="A20" s="2" t="s">
        <v>12</v>
      </c>
      <c r="B20" s="8">
        <f>B21+B24+B28</f>
        <v>188444</v>
      </c>
      <c r="C20" s="8">
        <f>C21+C24+C28</f>
        <v>0</v>
      </c>
      <c r="D20" s="8"/>
      <c r="E20" s="35"/>
      <c r="F20" s="3"/>
    </row>
    <row r="21" spans="1:6" ht="18" customHeight="1">
      <c r="A21" s="2" t="s">
        <v>542</v>
      </c>
      <c r="B21" s="8">
        <f>'[1]1.1-1.6 Bevétel összesen'!B11</f>
        <v>37000</v>
      </c>
      <c r="C21" s="8">
        <f>C22+C23</f>
        <v>0</v>
      </c>
      <c r="D21" s="8"/>
      <c r="E21" s="35"/>
      <c r="F21" s="3"/>
    </row>
    <row r="22" spans="1:5" ht="18" customHeight="1">
      <c r="A22" s="2" t="s">
        <v>13</v>
      </c>
      <c r="B22" s="8">
        <v>12000</v>
      </c>
      <c r="C22" s="8"/>
      <c r="D22" s="8"/>
      <c r="E22" s="35"/>
    </row>
    <row r="23" spans="1:5" ht="18" customHeight="1">
      <c r="A23" s="2" t="s">
        <v>14</v>
      </c>
      <c r="B23" s="8">
        <v>25000</v>
      </c>
      <c r="C23" s="8"/>
      <c r="D23" s="8"/>
      <c r="E23" s="35"/>
    </row>
    <row r="24" spans="1:6" ht="18" customHeight="1">
      <c r="A24" s="2" t="s">
        <v>543</v>
      </c>
      <c r="B24" s="8">
        <f>'[1]1.1-1.6 Bevétel összesen'!B12</f>
        <v>143970</v>
      </c>
      <c r="C24" s="8">
        <f>C25+C26+C27</f>
        <v>0</v>
      </c>
      <c r="D24" s="8"/>
      <c r="E24" s="35"/>
      <c r="F24" s="3"/>
    </row>
    <row r="25" spans="1:5" ht="18" customHeight="1">
      <c r="A25" s="2" t="s">
        <v>15</v>
      </c>
      <c r="B25" s="8">
        <v>17288</v>
      </c>
      <c r="C25" s="8"/>
      <c r="D25" s="8"/>
      <c r="E25" s="35"/>
    </row>
    <row r="26" spans="1:5" ht="18" customHeight="1">
      <c r="A26" s="2" t="s">
        <v>16</v>
      </c>
      <c r="B26" s="8">
        <v>112682</v>
      </c>
      <c r="C26" s="8"/>
      <c r="D26" s="8"/>
      <c r="E26" s="35"/>
    </row>
    <row r="27" spans="1:6" ht="18" customHeight="1">
      <c r="A27" s="2" t="s">
        <v>17</v>
      </c>
      <c r="B27" s="8">
        <v>14000</v>
      </c>
      <c r="C27" s="8"/>
      <c r="D27" s="8"/>
      <c r="E27" s="35"/>
      <c r="F27" s="3"/>
    </row>
    <row r="28" spans="1:6" ht="18" customHeight="1">
      <c r="A28" s="2" t="s">
        <v>544</v>
      </c>
      <c r="B28" s="8">
        <f>'[1]1.1-1.6 Bevétel összesen'!B13</f>
        <v>7474</v>
      </c>
      <c r="C28" s="8">
        <f>C29+C30+C31</f>
        <v>0</v>
      </c>
      <c r="D28" s="8"/>
      <c r="E28" s="35"/>
      <c r="F28" s="3"/>
    </row>
    <row r="29" spans="1:5" ht="18" customHeight="1">
      <c r="A29" s="2" t="s">
        <v>20</v>
      </c>
      <c r="B29" s="8">
        <v>1000</v>
      </c>
      <c r="C29" s="8"/>
      <c r="D29" s="8"/>
      <c r="E29" s="35"/>
    </row>
    <row r="30" spans="1:5" ht="18" customHeight="1">
      <c r="A30" s="2" t="s">
        <v>22</v>
      </c>
      <c r="B30" s="8">
        <v>1000</v>
      </c>
      <c r="C30" s="8"/>
      <c r="D30" s="8"/>
      <c r="E30" s="35"/>
    </row>
    <row r="31" spans="1:5" ht="18" customHeight="1">
      <c r="A31" s="2" t="s">
        <v>21</v>
      </c>
      <c r="B31" s="8">
        <v>5474</v>
      </c>
      <c r="C31" s="8"/>
      <c r="D31" s="8"/>
      <c r="E31" s="35"/>
    </row>
    <row r="32" spans="1:5" ht="18" customHeight="1">
      <c r="A32" s="2"/>
      <c r="B32" s="10"/>
      <c r="C32" s="10"/>
      <c r="D32" s="10"/>
      <c r="E32" s="35"/>
    </row>
    <row r="33" spans="1:5" ht="18" customHeight="1">
      <c r="A33" s="6" t="s">
        <v>23</v>
      </c>
      <c r="B33" s="7">
        <f>'[1]1.1-1.6 Bevétel összesen'!B15</f>
        <v>224948</v>
      </c>
      <c r="C33" s="7">
        <f>C34+C35</f>
        <v>0</v>
      </c>
      <c r="D33" s="7">
        <f>D34+D35</f>
        <v>0</v>
      </c>
      <c r="E33" s="36"/>
    </row>
    <row r="34" spans="1:5" ht="18" customHeight="1">
      <c r="A34" s="2" t="s">
        <v>24</v>
      </c>
      <c r="B34" s="8">
        <v>224948</v>
      </c>
      <c r="C34" s="8"/>
      <c r="D34" s="8"/>
      <c r="E34" s="35"/>
    </row>
    <row r="35" spans="1:5" ht="18" customHeight="1">
      <c r="A35" s="2" t="s">
        <v>25</v>
      </c>
      <c r="B35" s="8"/>
      <c r="C35" s="8"/>
      <c r="D35" s="8"/>
      <c r="E35" s="35"/>
    </row>
    <row r="36" spans="1:5" ht="18" customHeight="1">
      <c r="A36" s="6" t="s">
        <v>26</v>
      </c>
      <c r="B36" s="7">
        <f>B37+B38</f>
        <v>1458887</v>
      </c>
      <c r="C36" s="7">
        <f>C37+C38</f>
        <v>0</v>
      </c>
      <c r="D36" s="7">
        <f>D37+D38</f>
        <v>0</v>
      </c>
      <c r="E36" s="36"/>
    </row>
    <row r="37" spans="1:5" ht="25.5">
      <c r="A37" s="11" t="s">
        <v>545</v>
      </c>
      <c r="B37" s="8"/>
      <c r="C37" s="8"/>
      <c r="D37" s="8"/>
      <c r="E37" s="35"/>
    </row>
    <row r="38" spans="1:5" ht="18" customHeight="1">
      <c r="A38" s="2" t="s">
        <v>546</v>
      </c>
      <c r="B38" s="8">
        <f>SUM(B39:B40)</f>
        <v>1458887</v>
      </c>
      <c r="C38" s="8"/>
      <c r="D38" s="8"/>
      <c r="E38" s="35"/>
    </row>
    <row r="39" spans="1:5" ht="18" customHeight="1">
      <c r="A39" s="2" t="s">
        <v>547</v>
      </c>
      <c r="B39" s="8">
        <v>1238356</v>
      </c>
      <c r="C39" s="8"/>
      <c r="D39" s="8"/>
      <c r="E39" s="35"/>
    </row>
    <row r="40" spans="1:5" ht="18" customHeight="1">
      <c r="A40" s="2" t="s">
        <v>548</v>
      </c>
      <c r="B40" s="8">
        <v>220531</v>
      </c>
      <c r="C40" s="8"/>
      <c r="D40" s="8"/>
      <c r="E40" s="35"/>
    </row>
    <row r="41" spans="1:5" ht="18" customHeight="1">
      <c r="A41" s="6" t="s">
        <v>27</v>
      </c>
      <c r="B41" s="7">
        <f>'[1]1.1-1.6 Bevétel összesen'!B17</f>
        <v>2700</v>
      </c>
      <c r="C41" s="7">
        <f>'[1]1.1-1.6 Bevétel összesen'!C17</f>
        <v>0</v>
      </c>
      <c r="D41" s="7">
        <f>'[1]1.1-1.6 Bevétel összesen'!D17</f>
        <v>0</v>
      </c>
      <c r="E41" s="36"/>
    </row>
    <row r="42" spans="1:5" ht="18" customHeight="1">
      <c r="A42" s="6" t="s">
        <v>549</v>
      </c>
      <c r="B42" s="7">
        <f>SUM(B43)</f>
        <v>10000</v>
      </c>
      <c r="C42" s="7">
        <f>SUM(C43)</f>
        <v>0</v>
      </c>
      <c r="D42" s="7">
        <f>SUM(D43)</f>
        <v>0</v>
      </c>
      <c r="E42" s="36"/>
    </row>
    <row r="43" spans="1:5" ht="18" customHeight="1">
      <c r="A43" s="2" t="s">
        <v>550</v>
      </c>
      <c r="B43" s="166">
        <v>10000</v>
      </c>
      <c r="C43" s="7"/>
      <c r="D43" s="7"/>
      <c r="E43" s="36"/>
    </row>
    <row r="44" spans="1:5" ht="18" customHeight="1">
      <c r="A44" s="6" t="s">
        <v>319</v>
      </c>
      <c r="B44" s="7">
        <f>B45+B46</f>
        <v>0</v>
      </c>
      <c r="C44" s="7">
        <f>C45+C46</f>
        <v>0</v>
      </c>
      <c r="D44" s="7"/>
      <c r="E44" s="36"/>
    </row>
    <row r="45" spans="1:5" ht="18" customHeight="1">
      <c r="A45" s="2" t="s">
        <v>372</v>
      </c>
      <c r="B45" s="8"/>
      <c r="C45" s="8"/>
      <c r="D45" s="8"/>
      <c r="E45" s="35"/>
    </row>
    <row r="46" spans="1:5" ht="18" customHeight="1">
      <c r="A46" s="2" t="s">
        <v>29</v>
      </c>
      <c r="B46" s="8"/>
      <c r="C46" s="8"/>
      <c r="D46" s="8"/>
      <c r="E46" s="35"/>
    </row>
    <row r="47" spans="1:5" ht="18" customHeight="1">
      <c r="A47" s="2" t="s">
        <v>551</v>
      </c>
      <c r="B47" s="8"/>
      <c r="C47" s="8"/>
      <c r="D47" s="8"/>
      <c r="E47" s="35"/>
    </row>
    <row r="48" spans="1:6" ht="18" customHeight="1">
      <c r="A48" s="12" t="s">
        <v>30</v>
      </c>
      <c r="B48" s="7">
        <f>B8+B33+B36+B41+B44+B42</f>
        <v>2353641</v>
      </c>
      <c r="C48" s="7">
        <f>C8+C33+C36+C41+C44</f>
        <v>0</v>
      </c>
      <c r="D48" s="7">
        <f>D8+D33+D36+D41+D44+D47</f>
        <v>0</v>
      </c>
      <c r="E48" s="36"/>
      <c r="F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</sheetData>
  <mergeCells count="2">
    <mergeCell ref="A6:A7"/>
    <mergeCell ref="B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&amp;C1. melléklet az 1/2012. (II. 13.) önkormányzati rendelethez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G32"/>
  <sheetViews>
    <sheetView workbookViewId="0" topLeftCell="CU1">
      <selection activeCell="CU10" sqref="CU10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8.8515625" style="0" customWidth="1"/>
    <col min="10" max="10" width="9.00390625" style="0" customWidth="1"/>
    <col min="11" max="11" width="9.7109375" style="0" customWidth="1"/>
    <col min="12" max="12" width="10.57421875" style="0" customWidth="1"/>
    <col min="13" max="16" width="8.7109375" style="0" customWidth="1"/>
    <col min="17" max="17" width="15.00390625" style="0" customWidth="1"/>
    <col min="18" max="18" width="11.28125" style="0" customWidth="1"/>
    <col min="19" max="19" width="11.00390625" style="0" customWidth="1"/>
    <col min="20" max="20" width="9.421875" style="0" customWidth="1"/>
    <col min="21" max="23" width="10.8515625" style="0" customWidth="1"/>
    <col min="24" max="24" width="12.28125" style="0" customWidth="1"/>
    <col min="25" max="25" width="11.00390625" style="0" customWidth="1"/>
    <col min="26" max="26" width="8.7109375" style="0" customWidth="1"/>
    <col min="28" max="28" width="0.9921875" style="0" hidden="1" customWidth="1"/>
    <col min="29" max="29" width="12.7109375" style="0" customWidth="1"/>
    <col min="30" max="30" width="14.57421875" style="0" customWidth="1"/>
    <col min="31" max="31" width="9.28125" style="0" customWidth="1"/>
    <col min="32" max="32" width="9.421875" style="0" customWidth="1"/>
    <col min="33" max="42" width="8.28125" style="0" customWidth="1"/>
    <col min="43" max="43" width="5.140625" style="0" customWidth="1"/>
    <col min="44" max="44" width="11.7109375" style="0" customWidth="1"/>
    <col min="45" max="45" width="8.28125" style="0" customWidth="1"/>
    <col min="46" max="46" width="9.7109375" style="0" customWidth="1"/>
    <col min="47" max="55" width="8.28125" style="0" customWidth="1"/>
    <col min="56" max="56" width="10.00390625" style="0" customWidth="1"/>
    <col min="57" max="57" width="6.00390625" style="0" customWidth="1"/>
    <col min="58" max="58" width="13.140625" style="0" customWidth="1"/>
    <col min="59" max="59" width="8.28125" style="0" customWidth="1"/>
    <col min="60" max="60" width="11.8515625" style="0" customWidth="1"/>
    <col min="61" max="61" width="10.00390625" style="0" customWidth="1"/>
    <col min="62" max="62" width="10.421875" style="0" customWidth="1"/>
    <col min="63" max="64" width="8.28125" style="0" customWidth="1"/>
    <col min="65" max="65" width="9.8515625" style="0" customWidth="1"/>
    <col min="66" max="67" width="10.57421875" style="0" customWidth="1"/>
    <col min="68" max="68" width="5.8515625" style="0" customWidth="1"/>
    <col min="69" max="69" width="12.421875" style="0" customWidth="1"/>
    <col min="70" max="77" width="9.7109375" style="0" customWidth="1"/>
    <col min="78" max="81" width="10.7109375" style="0" customWidth="1"/>
    <col min="82" max="82" width="5.00390625" style="0" customWidth="1"/>
    <col min="83" max="83" width="14.421875" style="0" customWidth="1"/>
    <col min="96" max="96" width="12.28125" style="0" customWidth="1"/>
    <col min="97" max="108" width="8.28125" style="0" customWidth="1"/>
    <col min="109" max="109" width="4.28125" style="0" customWidth="1"/>
    <col min="110" max="110" width="14.421875" style="0" customWidth="1"/>
    <col min="125" max="125" width="12.421875" style="0" customWidth="1"/>
    <col min="126" max="126" width="26.140625" style="0" customWidth="1"/>
    <col min="127" max="127" width="12.7109375" style="0" customWidth="1"/>
  </cols>
  <sheetData>
    <row r="1" spans="1:137" ht="12.75">
      <c r="A1" s="181" t="s">
        <v>534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4"/>
      <c r="P1" s="181" t="s">
        <v>535</v>
      </c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37"/>
      <c r="AC1" s="181" t="s">
        <v>536</v>
      </c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 t="s">
        <v>536</v>
      </c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 t="s">
        <v>536</v>
      </c>
      <c r="BF1" s="181"/>
      <c r="BG1" s="181"/>
      <c r="BH1" s="181"/>
      <c r="BI1" s="181"/>
      <c r="BJ1" s="181"/>
      <c r="BK1" s="181"/>
      <c r="BL1" s="181"/>
      <c r="BM1" s="181"/>
      <c r="BN1" s="181"/>
      <c r="BO1" s="37"/>
      <c r="BP1" s="181" t="s">
        <v>537</v>
      </c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37"/>
      <c r="CC1" s="37"/>
      <c r="CD1" s="181" t="s">
        <v>538</v>
      </c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 t="s">
        <v>539</v>
      </c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 t="s">
        <v>540</v>
      </c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37"/>
      <c r="DQ1" s="181" t="s">
        <v>541</v>
      </c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37"/>
      <c r="ED1" s="37"/>
      <c r="EE1" s="37"/>
      <c r="EF1" s="37"/>
      <c r="EG1" s="37"/>
    </row>
    <row r="2" spans="1:128" ht="15.75">
      <c r="A2" s="168" t="s">
        <v>383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P2" s="195" t="s">
        <v>403</v>
      </c>
      <c r="Q2" s="195"/>
      <c r="R2" s="195"/>
      <c r="S2" s="195"/>
      <c r="T2" s="195"/>
      <c r="U2" s="195"/>
      <c r="V2" s="195"/>
      <c r="W2" s="195"/>
      <c r="X2" s="195"/>
      <c r="Y2" s="195"/>
      <c r="AC2" s="26" t="s">
        <v>403</v>
      </c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26" t="s">
        <v>403</v>
      </c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26" t="s">
        <v>403</v>
      </c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195" t="s">
        <v>403</v>
      </c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3"/>
      <c r="CC2" s="13"/>
      <c r="CD2" s="195" t="s">
        <v>403</v>
      </c>
      <c r="CE2" s="195"/>
      <c r="CF2" s="195"/>
      <c r="CG2" s="195"/>
      <c r="CH2" s="195"/>
      <c r="CI2" s="195"/>
      <c r="CJ2" s="195"/>
      <c r="CK2" s="195"/>
      <c r="CQ2" s="195" t="s">
        <v>403</v>
      </c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 t="s">
        <v>403</v>
      </c>
      <c r="DF2" s="195"/>
      <c r="DG2" s="195"/>
      <c r="DH2" s="195"/>
      <c r="DI2" s="195"/>
      <c r="DJ2" s="195"/>
      <c r="DK2" s="195"/>
      <c r="DL2" s="195"/>
      <c r="DM2" s="195"/>
      <c r="DN2" s="195"/>
      <c r="DU2" s="195" t="s">
        <v>405</v>
      </c>
      <c r="DV2" s="181"/>
      <c r="DW2" s="181"/>
      <c r="DX2" s="181"/>
    </row>
    <row r="3" spans="14:128" ht="13.5" thickBot="1">
      <c r="N3" s="4" t="s">
        <v>18</v>
      </c>
      <c r="O3" s="4"/>
      <c r="P3" s="4"/>
      <c r="Q3" s="4"/>
      <c r="R3" s="4"/>
      <c r="S3" s="4"/>
      <c r="T3" s="4"/>
      <c r="U3" s="4"/>
      <c r="V3" s="4"/>
      <c r="W3" s="4"/>
      <c r="X3" s="229" t="s">
        <v>18</v>
      </c>
      <c r="Y3" s="221"/>
      <c r="Z3" s="4"/>
      <c r="AA3" s="4"/>
      <c r="AB3" s="4"/>
      <c r="AP3" s="4" t="s">
        <v>18</v>
      </c>
      <c r="BD3" s="4" t="s">
        <v>18</v>
      </c>
      <c r="BN3" s="4" t="s">
        <v>18</v>
      </c>
      <c r="BO3" s="4"/>
      <c r="CA3" s="4" t="s">
        <v>190</v>
      </c>
      <c r="CB3" s="4"/>
      <c r="CC3" s="4"/>
      <c r="CK3" s="4" t="s">
        <v>18</v>
      </c>
      <c r="DD3" s="4" t="s">
        <v>404</v>
      </c>
      <c r="DN3" s="4" t="s">
        <v>404</v>
      </c>
      <c r="DX3" s="4" t="s">
        <v>18</v>
      </c>
    </row>
    <row r="4" spans="1:128" ht="12.75" customHeight="1" thickBot="1">
      <c r="A4" s="212" t="s">
        <v>261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69"/>
      <c r="O4" s="92"/>
      <c r="P4" s="207" t="s">
        <v>261</v>
      </c>
      <c r="Q4" s="208"/>
      <c r="R4" s="208"/>
      <c r="S4" s="208"/>
      <c r="T4" s="208"/>
      <c r="U4" s="208"/>
      <c r="V4" s="208"/>
      <c r="W4" s="208"/>
      <c r="X4" s="226"/>
      <c r="Y4" s="226"/>
      <c r="Z4" s="94"/>
      <c r="AA4" s="92"/>
      <c r="AB4" s="61"/>
      <c r="AC4" s="62" t="s">
        <v>382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2" t="s">
        <v>382</v>
      </c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2" t="s">
        <v>382</v>
      </c>
      <c r="BF4" s="63"/>
      <c r="BG4" s="63"/>
      <c r="BH4" s="63"/>
      <c r="BI4" s="63"/>
      <c r="BJ4" s="63"/>
      <c r="BK4" s="63"/>
      <c r="BL4" s="103"/>
      <c r="BM4" s="230" t="s">
        <v>19</v>
      </c>
      <c r="BN4" s="231"/>
      <c r="BO4" s="156"/>
      <c r="BP4" s="170" t="s">
        <v>312</v>
      </c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37"/>
      <c r="CC4" s="37"/>
      <c r="CD4" s="53"/>
      <c r="CE4" s="64"/>
      <c r="CF4" s="65" t="s">
        <v>344</v>
      </c>
      <c r="CG4" s="65"/>
      <c r="CH4" s="65"/>
      <c r="CI4" s="65"/>
      <c r="CJ4" s="109"/>
      <c r="CK4" s="110"/>
      <c r="CQ4" s="62" t="s">
        <v>345</v>
      </c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103"/>
      <c r="DC4" s="230" t="s">
        <v>367</v>
      </c>
      <c r="DD4" s="231"/>
      <c r="DE4" s="65" t="s">
        <v>351</v>
      </c>
      <c r="DF4" s="60"/>
      <c r="DG4" s="60"/>
      <c r="DH4" s="60"/>
      <c r="DI4" s="60"/>
      <c r="DJ4" s="60"/>
      <c r="DK4" s="60"/>
      <c r="DL4" s="60"/>
      <c r="DM4" s="106"/>
      <c r="DN4" s="107"/>
      <c r="DU4" s="216" t="s">
        <v>334</v>
      </c>
      <c r="DV4" s="217"/>
      <c r="DW4" s="173" t="s">
        <v>402</v>
      </c>
      <c r="DX4" s="174"/>
    </row>
    <row r="5" spans="1:128" ht="12.75" customHeight="1">
      <c r="A5" s="187" t="s">
        <v>334</v>
      </c>
      <c r="B5" s="222"/>
      <c r="C5" s="201" t="s">
        <v>169</v>
      </c>
      <c r="D5" s="202"/>
      <c r="E5" s="201" t="s">
        <v>389</v>
      </c>
      <c r="F5" s="202"/>
      <c r="G5" s="187" t="s">
        <v>390</v>
      </c>
      <c r="H5" s="187"/>
      <c r="I5" s="187" t="s">
        <v>391</v>
      </c>
      <c r="J5" s="187"/>
      <c r="K5" s="198" t="s">
        <v>392</v>
      </c>
      <c r="L5" s="199"/>
      <c r="M5" s="214" t="s">
        <v>393</v>
      </c>
      <c r="N5" s="215"/>
      <c r="O5" s="88"/>
      <c r="P5" s="187" t="s">
        <v>334</v>
      </c>
      <c r="Q5" s="222"/>
      <c r="R5" s="198" t="s">
        <v>406</v>
      </c>
      <c r="S5" s="199"/>
      <c r="T5" s="214" t="s">
        <v>407</v>
      </c>
      <c r="U5" s="215"/>
      <c r="V5" s="198" t="s">
        <v>410</v>
      </c>
      <c r="W5" s="225"/>
      <c r="X5" s="227" t="s">
        <v>189</v>
      </c>
      <c r="Y5" s="228"/>
      <c r="Z5" s="82"/>
      <c r="AA5" s="82"/>
      <c r="AB5" s="69"/>
      <c r="AC5" s="187" t="s">
        <v>334</v>
      </c>
      <c r="AD5" s="222"/>
      <c r="AE5" s="207" t="s">
        <v>395</v>
      </c>
      <c r="AF5" s="169"/>
      <c r="AG5" s="201" t="s">
        <v>322</v>
      </c>
      <c r="AH5" s="202"/>
      <c r="AI5" s="187" t="s">
        <v>396</v>
      </c>
      <c r="AJ5" s="187"/>
      <c r="AK5" s="187" t="s">
        <v>397</v>
      </c>
      <c r="AL5" s="187"/>
      <c r="AM5" s="187" t="s">
        <v>323</v>
      </c>
      <c r="AN5" s="187"/>
      <c r="AO5" s="187" t="s">
        <v>398</v>
      </c>
      <c r="AP5" s="187"/>
      <c r="AQ5" s="187" t="s">
        <v>334</v>
      </c>
      <c r="AR5" s="222"/>
      <c r="AS5" s="201" t="s">
        <v>399</v>
      </c>
      <c r="AT5" s="202"/>
      <c r="AU5" s="201" t="s">
        <v>411</v>
      </c>
      <c r="AV5" s="202"/>
      <c r="AW5" s="187" t="s">
        <v>200</v>
      </c>
      <c r="AX5" s="187"/>
      <c r="AY5" s="187" t="s">
        <v>201</v>
      </c>
      <c r="AZ5" s="187"/>
      <c r="BA5" s="187" t="s">
        <v>202</v>
      </c>
      <c r="BB5" s="187"/>
      <c r="BC5" s="187" t="s">
        <v>400</v>
      </c>
      <c r="BD5" s="187"/>
      <c r="BE5" s="187" t="s">
        <v>334</v>
      </c>
      <c r="BF5" s="222"/>
      <c r="BG5" s="21" t="s">
        <v>401</v>
      </c>
      <c r="BI5" s="236" t="s">
        <v>458</v>
      </c>
      <c r="BJ5" s="237"/>
      <c r="BK5" s="201" t="s">
        <v>335</v>
      </c>
      <c r="BL5" s="212"/>
      <c r="BM5" s="232"/>
      <c r="BN5" s="233"/>
      <c r="BO5" s="156"/>
      <c r="BP5" s="200" t="s">
        <v>334</v>
      </c>
      <c r="BQ5" s="222"/>
      <c r="BR5" s="201" t="s">
        <v>338</v>
      </c>
      <c r="BS5" s="202"/>
      <c r="BT5" s="201" t="s">
        <v>339</v>
      </c>
      <c r="BU5" s="202"/>
      <c r="BV5" s="187" t="s">
        <v>340</v>
      </c>
      <c r="BW5" s="187"/>
      <c r="BX5" s="187" t="s">
        <v>341</v>
      </c>
      <c r="BY5" s="198"/>
      <c r="BZ5" s="239" t="s">
        <v>342</v>
      </c>
      <c r="CA5" s="240"/>
      <c r="CB5" s="82"/>
      <c r="CC5" s="82"/>
      <c r="CD5" s="187" t="s">
        <v>334</v>
      </c>
      <c r="CE5" s="222"/>
      <c r="CF5" s="201" t="s">
        <v>343</v>
      </c>
      <c r="CG5" s="202"/>
      <c r="CH5" s="201" t="s">
        <v>341</v>
      </c>
      <c r="CI5" s="212"/>
      <c r="CJ5" s="239" t="s">
        <v>189</v>
      </c>
      <c r="CK5" s="240"/>
      <c r="CL5" s="241"/>
      <c r="CM5" s="241"/>
      <c r="CN5" s="241"/>
      <c r="CO5" s="241"/>
      <c r="CQ5" s="187" t="s">
        <v>334</v>
      </c>
      <c r="CR5" s="222"/>
      <c r="CS5" s="201" t="s">
        <v>346</v>
      </c>
      <c r="CT5" s="202"/>
      <c r="CU5" s="201" t="s">
        <v>347</v>
      </c>
      <c r="CV5" s="202"/>
      <c r="CW5" s="187" t="s">
        <v>348</v>
      </c>
      <c r="CX5" s="187"/>
      <c r="CY5" s="187" t="s">
        <v>349</v>
      </c>
      <c r="CZ5" s="187"/>
      <c r="DA5" s="187" t="s">
        <v>350</v>
      </c>
      <c r="DB5" s="198"/>
      <c r="DC5" s="232"/>
      <c r="DD5" s="233"/>
      <c r="DE5" s="200" t="s">
        <v>334</v>
      </c>
      <c r="DF5" s="222"/>
      <c r="DG5" s="201" t="s">
        <v>352</v>
      </c>
      <c r="DH5" s="202"/>
      <c r="DI5" s="201" t="s">
        <v>353</v>
      </c>
      <c r="DJ5" s="202"/>
      <c r="DK5" s="187" t="s">
        <v>354</v>
      </c>
      <c r="DL5" s="198"/>
      <c r="DM5" s="239" t="s">
        <v>355</v>
      </c>
      <c r="DN5" s="240"/>
      <c r="DU5" s="218"/>
      <c r="DV5" s="219"/>
      <c r="DW5" s="175"/>
      <c r="DX5" s="176"/>
    </row>
    <row r="6" spans="1:128" ht="12.75" customHeight="1">
      <c r="A6" s="222"/>
      <c r="B6" s="222"/>
      <c r="C6" s="2" t="s">
        <v>0</v>
      </c>
      <c r="D6" s="2" t="s">
        <v>162</v>
      </c>
      <c r="E6" s="2" t="s">
        <v>0</v>
      </c>
      <c r="F6" s="2" t="s">
        <v>162</v>
      </c>
      <c r="G6" s="2" t="s">
        <v>0</v>
      </c>
      <c r="H6" s="2" t="s">
        <v>162</v>
      </c>
      <c r="I6" s="2" t="s">
        <v>0</v>
      </c>
      <c r="J6" s="2" t="s">
        <v>162</v>
      </c>
      <c r="K6" s="2" t="s">
        <v>0</v>
      </c>
      <c r="L6" s="2" t="s">
        <v>162</v>
      </c>
      <c r="M6" s="2" t="s">
        <v>0</v>
      </c>
      <c r="N6" s="53" t="s">
        <v>162</v>
      </c>
      <c r="O6" s="89"/>
      <c r="P6" s="222"/>
      <c r="Q6" s="222"/>
      <c r="R6" s="2" t="s">
        <v>0</v>
      </c>
      <c r="S6" s="2" t="s">
        <v>162</v>
      </c>
      <c r="T6" s="2" t="s">
        <v>0</v>
      </c>
      <c r="U6" s="53" t="s">
        <v>162</v>
      </c>
      <c r="V6" s="53" t="s">
        <v>0</v>
      </c>
      <c r="W6" s="53" t="s">
        <v>162</v>
      </c>
      <c r="X6" s="95" t="s">
        <v>0</v>
      </c>
      <c r="Y6" s="96" t="s">
        <v>162</v>
      </c>
      <c r="Z6" s="59"/>
      <c r="AA6" s="59"/>
      <c r="AB6" s="54"/>
      <c r="AC6" s="222"/>
      <c r="AD6" s="222"/>
      <c r="AE6" s="2" t="s">
        <v>0</v>
      </c>
      <c r="AF6" s="2" t="s">
        <v>162</v>
      </c>
      <c r="AG6" s="2" t="s">
        <v>0</v>
      </c>
      <c r="AH6" s="2" t="s">
        <v>162</v>
      </c>
      <c r="AI6" s="2" t="s">
        <v>0</v>
      </c>
      <c r="AJ6" s="2" t="s">
        <v>162</v>
      </c>
      <c r="AK6" s="2" t="s">
        <v>0</v>
      </c>
      <c r="AL6" s="2" t="s">
        <v>162</v>
      </c>
      <c r="AM6" s="2" t="s">
        <v>0</v>
      </c>
      <c r="AN6" s="2" t="s">
        <v>162</v>
      </c>
      <c r="AO6" s="2" t="s">
        <v>0</v>
      </c>
      <c r="AP6" s="2" t="s">
        <v>162</v>
      </c>
      <c r="AQ6" s="222"/>
      <c r="AR6" s="222"/>
      <c r="AS6" s="2" t="s">
        <v>0</v>
      </c>
      <c r="AT6" s="2" t="s">
        <v>162</v>
      </c>
      <c r="AU6" s="2" t="s">
        <v>0</v>
      </c>
      <c r="AV6" s="2" t="s">
        <v>162</v>
      </c>
      <c r="AW6" s="2" t="s">
        <v>0</v>
      </c>
      <c r="AX6" s="2" t="s">
        <v>162</v>
      </c>
      <c r="AY6" s="2" t="s">
        <v>0</v>
      </c>
      <c r="AZ6" s="2" t="s">
        <v>162</v>
      </c>
      <c r="BA6" s="2" t="s">
        <v>0</v>
      </c>
      <c r="BB6" s="2" t="s">
        <v>162</v>
      </c>
      <c r="BC6" s="2" t="s">
        <v>0</v>
      </c>
      <c r="BD6" s="2" t="s">
        <v>162</v>
      </c>
      <c r="BE6" s="222"/>
      <c r="BF6" s="222"/>
      <c r="BG6" s="2" t="s">
        <v>0</v>
      </c>
      <c r="BH6" s="2" t="s">
        <v>162</v>
      </c>
      <c r="BI6" s="2" t="s">
        <v>0</v>
      </c>
      <c r="BJ6" s="2" t="s">
        <v>162</v>
      </c>
      <c r="BK6" s="2" t="s">
        <v>0</v>
      </c>
      <c r="BL6" s="53" t="s">
        <v>162</v>
      </c>
      <c r="BM6" s="104" t="s">
        <v>0</v>
      </c>
      <c r="BN6" s="105" t="s">
        <v>162</v>
      </c>
      <c r="BO6" s="59"/>
      <c r="BP6" s="223"/>
      <c r="BQ6" s="222"/>
      <c r="BR6" s="2" t="s">
        <v>0</v>
      </c>
      <c r="BS6" s="2" t="s">
        <v>162</v>
      </c>
      <c r="BT6" s="2" t="s">
        <v>0</v>
      </c>
      <c r="BU6" s="2" t="s">
        <v>162</v>
      </c>
      <c r="BV6" s="2" t="s">
        <v>0</v>
      </c>
      <c r="BW6" s="2" t="s">
        <v>162</v>
      </c>
      <c r="BX6" s="2" t="s">
        <v>0</v>
      </c>
      <c r="BY6" s="53" t="s">
        <v>162</v>
      </c>
      <c r="BZ6" s="104" t="s">
        <v>0</v>
      </c>
      <c r="CA6" s="105" t="s">
        <v>162</v>
      </c>
      <c r="CB6" s="59"/>
      <c r="CC6" s="59"/>
      <c r="CD6" s="222"/>
      <c r="CE6" s="222"/>
      <c r="CF6" s="2" t="s">
        <v>0</v>
      </c>
      <c r="CG6" s="2" t="s">
        <v>162</v>
      </c>
      <c r="CH6" s="2" t="s">
        <v>0</v>
      </c>
      <c r="CI6" s="53" t="s">
        <v>162</v>
      </c>
      <c r="CJ6" s="104" t="s">
        <v>0</v>
      </c>
      <c r="CK6" s="105" t="s">
        <v>162</v>
      </c>
      <c r="CL6" s="59"/>
      <c r="CM6" s="59"/>
      <c r="CN6" s="59"/>
      <c r="CO6" s="59"/>
      <c r="CQ6" s="222"/>
      <c r="CR6" s="222"/>
      <c r="CS6" s="2" t="s">
        <v>0</v>
      </c>
      <c r="CT6" s="2" t="s">
        <v>162</v>
      </c>
      <c r="CU6" s="2" t="s">
        <v>0</v>
      </c>
      <c r="CV6" s="2" t="s">
        <v>162</v>
      </c>
      <c r="CW6" s="2" t="s">
        <v>0</v>
      </c>
      <c r="CX6" s="2" t="s">
        <v>162</v>
      </c>
      <c r="CY6" s="2" t="s">
        <v>0</v>
      </c>
      <c r="CZ6" s="2" t="s">
        <v>162</v>
      </c>
      <c r="DA6" s="2" t="s">
        <v>0</v>
      </c>
      <c r="DB6" s="53" t="s">
        <v>162</v>
      </c>
      <c r="DC6" s="104" t="s">
        <v>0</v>
      </c>
      <c r="DD6" s="105" t="s">
        <v>162</v>
      </c>
      <c r="DE6" s="223"/>
      <c r="DF6" s="222"/>
      <c r="DG6" s="2" t="s">
        <v>0</v>
      </c>
      <c r="DH6" s="2" t="s">
        <v>162</v>
      </c>
      <c r="DI6" s="2" t="s">
        <v>0</v>
      </c>
      <c r="DJ6" s="2" t="s">
        <v>162</v>
      </c>
      <c r="DK6" s="2" t="s">
        <v>0</v>
      </c>
      <c r="DL6" s="53" t="s">
        <v>162</v>
      </c>
      <c r="DM6" s="95" t="s">
        <v>0</v>
      </c>
      <c r="DN6" s="96" t="s">
        <v>162</v>
      </c>
      <c r="DU6" s="220"/>
      <c r="DV6" s="221"/>
      <c r="DW6" s="95" t="s">
        <v>0</v>
      </c>
      <c r="DX6" s="96" t="s">
        <v>162</v>
      </c>
    </row>
    <row r="7" spans="1:128" ht="25.5">
      <c r="A7" s="1" t="s">
        <v>75</v>
      </c>
      <c r="B7" s="42" t="s">
        <v>324</v>
      </c>
      <c r="C7" s="8">
        <v>50950</v>
      </c>
      <c r="D7" s="8"/>
      <c r="E7" s="8"/>
      <c r="F7" s="8"/>
      <c r="G7" s="8"/>
      <c r="H7" s="8"/>
      <c r="I7" s="8"/>
      <c r="J7" s="8"/>
      <c r="K7" s="8"/>
      <c r="L7" s="8"/>
      <c r="M7" s="8"/>
      <c r="N7" s="85"/>
      <c r="O7" s="90"/>
      <c r="P7" s="1" t="s">
        <v>75</v>
      </c>
      <c r="Q7" s="42" t="s">
        <v>324</v>
      </c>
      <c r="R7" s="8"/>
      <c r="S7" s="8"/>
      <c r="T7" s="8"/>
      <c r="U7" s="85"/>
      <c r="V7" s="85">
        <v>3142</v>
      </c>
      <c r="W7" s="85"/>
      <c r="X7" s="97">
        <f aca="true" t="shared" si="0" ref="X7:X12">SUM(C7+E7+G7+I7+K7+M7+R7+T7+V7)</f>
        <v>54092</v>
      </c>
      <c r="Y7" s="98">
        <f aca="true" t="shared" si="1" ref="Y7:Y16">SUM(D7+F7+H7+J7+L7+N7+S7+U7)</f>
        <v>0</v>
      </c>
      <c r="Z7" s="30"/>
      <c r="AA7" s="30"/>
      <c r="AB7" s="87"/>
      <c r="AC7" s="1" t="s">
        <v>75</v>
      </c>
      <c r="AD7" s="42" t="s">
        <v>324</v>
      </c>
      <c r="AE7" s="8">
        <v>4117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" t="s">
        <v>75</v>
      </c>
      <c r="AR7" s="42" t="s">
        <v>324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>
        <v>173</v>
      </c>
      <c r="BD7" s="8"/>
      <c r="BE7" s="1" t="s">
        <v>75</v>
      </c>
      <c r="BF7" s="42" t="s">
        <v>324</v>
      </c>
      <c r="BG7" s="8">
        <v>5898</v>
      </c>
      <c r="BH7" s="8"/>
      <c r="BI7" s="8"/>
      <c r="BJ7" s="8"/>
      <c r="BK7" s="8">
        <v>644</v>
      </c>
      <c r="BL7" s="85"/>
      <c r="BM7" s="97">
        <f aca="true" t="shared" si="2" ref="BM7:BM18">BK7+BG7+BC7+BA7+AY7+AW7+AU7+AS7+AO7+AM7+AK7+AI7+AG7+AE7+BI7</f>
        <v>10832</v>
      </c>
      <c r="BN7" s="98">
        <f aca="true" t="shared" si="3" ref="BN7:BN12">BL7+BH7+BD7+BB7+AZ7+AX7+AV7+AT7+AP7+AN7+AL7+AJ7+AH7+AF7+BJ7</f>
        <v>0</v>
      </c>
      <c r="BO7" s="29"/>
      <c r="BP7" s="70" t="s">
        <v>75</v>
      </c>
      <c r="BQ7" s="42" t="s">
        <v>324</v>
      </c>
      <c r="BR7" s="8">
        <v>19752</v>
      </c>
      <c r="BS7" s="8"/>
      <c r="BT7" s="8">
        <v>36519</v>
      </c>
      <c r="BU7" s="8"/>
      <c r="BV7" s="8">
        <v>1701</v>
      </c>
      <c r="BW7" s="8"/>
      <c r="BX7" s="8"/>
      <c r="BY7" s="85"/>
      <c r="BZ7" s="97">
        <f>BR7+BT7+BV7+BX7</f>
        <v>57972</v>
      </c>
      <c r="CA7" s="98">
        <f aca="true" t="shared" si="4" ref="CA7:CA13">SUM(BS7+BU7+BW7+BY7)</f>
        <v>0</v>
      </c>
      <c r="CB7" s="29"/>
      <c r="CC7" s="29"/>
      <c r="CD7" s="1" t="s">
        <v>75</v>
      </c>
      <c r="CE7" s="42" t="s">
        <v>324</v>
      </c>
      <c r="CF7" s="8">
        <v>35017</v>
      </c>
      <c r="CG7" s="8"/>
      <c r="CH7" s="8"/>
      <c r="CI7" s="85"/>
      <c r="CJ7" s="97">
        <f>CF7+CH7</f>
        <v>35017</v>
      </c>
      <c r="CK7" s="98">
        <f>SUM(CG7+CI7)</f>
        <v>0</v>
      </c>
      <c r="CL7" s="30"/>
      <c r="CM7" s="30"/>
      <c r="CN7" s="29"/>
      <c r="CO7" s="30"/>
      <c r="CQ7" s="1" t="s">
        <v>75</v>
      </c>
      <c r="CR7" s="42" t="s">
        <v>324</v>
      </c>
      <c r="CS7" s="8">
        <v>27038</v>
      </c>
      <c r="CT7" s="8"/>
      <c r="CU7" s="8">
        <v>5569</v>
      </c>
      <c r="CV7" s="8"/>
      <c r="CW7" s="8">
        <v>3853</v>
      </c>
      <c r="CX7" s="8"/>
      <c r="CY7" s="8">
        <v>4437</v>
      </c>
      <c r="CZ7" s="8"/>
      <c r="DA7" s="8"/>
      <c r="DB7" s="85"/>
      <c r="DC7" s="97">
        <f aca="true" t="shared" si="5" ref="DC7:DD11">CS7+CU7+CW7+CY7+DA7</f>
        <v>40897</v>
      </c>
      <c r="DD7" s="98">
        <f t="shared" si="5"/>
        <v>0</v>
      </c>
      <c r="DE7" s="70" t="s">
        <v>75</v>
      </c>
      <c r="DF7" s="42" t="s">
        <v>324</v>
      </c>
      <c r="DG7" s="8">
        <v>3327</v>
      </c>
      <c r="DH7" s="8"/>
      <c r="DI7" s="8"/>
      <c r="DJ7" s="8"/>
      <c r="DK7" s="8"/>
      <c r="DL7" s="85"/>
      <c r="DM7" s="97">
        <f>DG7+DI7+DK7</f>
        <v>3327</v>
      </c>
      <c r="DN7" s="108">
        <f aca="true" t="shared" si="6" ref="DM7:DN11">DH7+DJ7+DL7</f>
        <v>0</v>
      </c>
      <c r="DU7" s="1" t="s">
        <v>75</v>
      </c>
      <c r="DV7" s="158" t="s">
        <v>324</v>
      </c>
      <c r="DW7" s="97">
        <f aca="true" t="shared" si="7" ref="DW7:DW18">SUM(X7+BM7+BZ7+CJ7+DC7+DM7)</f>
        <v>202137</v>
      </c>
      <c r="DX7" s="98">
        <f aca="true" t="shared" si="8" ref="DX7:DX18">SUM(Y7+BN7+CA7+CK7+DD7+DN7)</f>
        <v>0</v>
      </c>
    </row>
    <row r="8" spans="1:128" ht="25.5">
      <c r="A8" s="1" t="s">
        <v>76</v>
      </c>
      <c r="B8" s="42" t="s">
        <v>325</v>
      </c>
      <c r="C8" s="8">
        <v>13454</v>
      </c>
      <c r="D8" s="8"/>
      <c r="E8" s="8"/>
      <c r="F8" s="8"/>
      <c r="G8" s="8"/>
      <c r="H8" s="8"/>
      <c r="I8" s="8"/>
      <c r="J8" s="8"/>
      <c r="K8" s="8"/>
      <c r="L8" s="8"/>
      <c r="M8" s="8">
        <v>1045</v>
      </c>
      <c r="N8" s="85"/>
      <c r="O8" s="90"/>
      <c r="P8" s="1" t="s">
        <v>76</v>
      </c>
      <c r="Q8" s="42" t="s">
        <v>325</v>
      </c>
      <c r="R8" s="8"/>
      <c r="S8" s="8"/>
      <c r="T8" s="8"/>
      <c r="U8" s="85"/>
      <c r="V8" s="85">
        <v>848</v>
      </c>
      <c r="W8" s="85"/>
      <c r="X8" s="97">
        <f t="shared" si="0"/>
        <v>15347</v>
      </c>
      <c r="Y8" s="98">
        <f t="shared" si="1"/>
        <v>0</v>
      </c>
      <c r="Z8" s="30"/>
      <c r="AA8" s="30"/>
      <c r="AB8" s="87"/>
      <c r="AC8" s="1" t="s">
        <v>76</v>
      </c>
      <c r="AD8" s="42" t="s">
        <v>325</v>
      </c>
      <c r="AE8" s="8">
        <v>1088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" t="s">
        <v>76</v>
      </c>
      <c r="AR8" s="42" t="s">
        <v>325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47</v>
      </c>
      <c r="BD8" s="8"/>
      <c r="BE8" s="1" t="s">
        <v>76</v>
      </c>
      <c r="BF8" s="42" t="s">
        <v>325</v>
      </c>
      <c r="BG8" s="8">
        <v>1010</v>
      </c>
      <c r="BH8" s="8"/>
      <c r="BI8" s="8"/>
      <c r="BJ8" s="8"/>
      <c r="BK8" s="8">
        <v>174</v>
      </c>
      <c r="BL8" s="85"/>
      <c r="BM8" s="97">
        <f t="shared" si="2"/>
        <v>2319</v>
      </c>
      <c r="BN8" s="98">
        <f t="shared" si="3"/>
        <v>0</v>
      </c>
      <c r="BO8" s="29"/>
      <c r="BP8" s="70" t="s">
        <v>76</v>
      </c>
      <c r="BQ8" s="42" t="s">
        <v>325</v>
      </c>
      <c r="BR8" s="8">
        <v>5251</v>
      </c>
      <c r="BS8" s="8"/>
      <c r="BT8" s="8">
        <v>9734</v>
      </c>
      <c r="BU8" s="8"/>
      <c r="BV8" s="8">
        <v>458</v>
      </c>
      <c r="BW8" s="8"/>
      <c r="BX8" s="8"/>
      <c r="BY8" s="85"/>
      <c r="BZ8" s="97">
        <f>BR8+BT8+BV8+BX8</f>
        <v>15443</v>
      </c>
      <c r="CA8" s="98">
        <f t="shared" si="4"/>
        <v>0</v>
      </c>
      <c r="CB8" s="29"/>
      <c r="CC8" s="29"/>
      <c r="CD8" s="1" t="s">
        <v>76</v>
      </c>
      <c r="CE8" s="42" t="s">
        <v>325</v>
      </c>
      <c r="CF8" s="8">
        <v>9381</v>
      </c>
      <c r="CG8" s="8"/>
      <c r="CH8" s="8"/>
      <c r="CI8" s="85"/>
      <c r="CJ8" s="97">
        <f>CF8+CH8</f>
        <v>9381</v>
      </c>
      <c r="CK8" s="98">
        <f>SUM(CG8+CI8)</f>
        <v>0</v>
      </c>
      <c r="CL8" s="30"/>
      <c r="CM8" s="30"/>
      <c r="CN8" s="29"/>
      <c r="CO8" s="30"/>
      <c r="CQ8" s="1" t="s">
        <v>76</v>
      </c>
      <c r="CR8" s="42" t="s">
        <v>325</v>
      </c>
      <c r="CS8" s="8">
        <v>7234</v>
      </c>
      <c r="CT8" s="8"/>
      <c r="CU8" s="8">
        <v>1481</v>
      </c>
      <c r="CV8" s="8"/>
      <c r="CW8" s="8">
        <v>1031</v>
      </c>
      <c r="CX8" s="8"/>
      <c r="CY8" s="8">
        <v>1175</v>
      </c>
      <c r="CZ8" s="8"/>
      <c r="DA8" s="8"/>
      <c r="DB8" s="85"/>
      <c r="DC8" s="97">
        <f t="shared" si="5"/>
        <v>10921</v>
      </c>
      <c r="DD8" s="98">
        <f t="shared" si="5"/>
        <v>0</v>
      </c>
      <c r="DE8" s="70" t="s">
        <v>76</v>
      </c>
      <c r="DF8" s="42" t="s">
        <v>325</v>
      </c>
      <c r="DG8" s="8">
        <v>901</v>
      </c>
      <c r="DH8" s="8"/>
      <c r="DI8" s="8"/>
      <c r="DJ8" s="8"/>
      <c r="DK8" s="8"/>
      <c r="DL8" s="85"/>
      <c r="DM8" s="97">
        <f>DG8+DI8+DK8</f>
        <v>901</v>
      </c>
      <c r="DN8" s="108">
        <f t="shared" si="6"/>
        <v>0</v>
      </c>
      <c r="DU8" s="1" t="s">
        <v>76</v>
      </c>
      <c r="DV8" s="158" t="s">
        <v>325</v>
      </c>
      <c r="DW8" s="97">
        <f t="shared" si="7"/>
        <v>54312</v>
      </c>
      <c r="DX8" s="98">
        <f t="shared" si="8"/>
        <v>0</v>
      </c>
    </row>
    <row r="9" spans="1:128" ht="25.5">
      <c r="A9" s="1" t="s">
        <v>77</v>
      </c>
      <c r="B9" s="42" t="s">
        <v>326</v>
      </c>
      <c r="C9" s="8">
        <v>26336</v>
      </c>
      <c r="D9" s="8"/>
      <c r="E9" s="8"/>
      <c r="F9" s="8"/>
      <c r="G9" s="8"/>
      <c r="H9" s="8"/>
      <c r="I9" s="8"/>
      <c r="J9" s="8"/>
      <c r="K9" s="8"/>
      <c r="L9" s="8"/>
      <c r="M9" s="8"/>
      <c r="N9" s="85"/>
      <c r="O9" s="90"/>
      <c r="P9" s="1" t="s">
        <v>77</v>
      </c>
      <c r="Q9" s="42" t="s">
        <v>326</v>
      </c>
      <c r="R9" s="8"/>
      <c r="S9" s="8"/>
      <c r="T9" s="8"/>
      <c r="U9" s="85"/>
      <c r="V9" s="85"/>
      <c r="W9" s="85"/>
      <c r="X9" s="97">
        <f t="shared" si="0"/>
        <v>26336</v>
      </c>
      <c r="Y9" s="98">
        <f t="shared" si="1"/>
        <v>0</v>
      </c>
      <c r="Z9" s="30"/>
      <c r="AA9" s="30"/>
      <c r="AB9" s="87"/>
      <c r="AC9" s="1" t="s">
        <v>77</v>
      </c>
      <c r="AD9" s="42" t="s">
        <v>326</v>
      </c>
      <c r="AE9" s="10">
        <v>28876</v>
      </c>
      <c r="AF9" s="8"/>
      <c r="AG9" s="8">
        <v>4500</v>
      </c>
      <c r="AH9" s="8"/>
      <c r="AI9" s="8">
        <v>206</v>
      </c>
      <c r="AJ9" s="8"/>
      <c r="AK9" s="8">
        <v>1000</v>
      </c>
      <c r="AL9" s="8"/>
      <c r="AM9" s="8"/>
      <c r="AN9" s="8"/>
      <c r="AO9" s="8"/>
      <c r="AP9" s="8"/>
      <c r="AQ9" s="1" t="s">
        <v>77</v>
      </c>
      <c r="AR9" s="42" t="s">
        <v>326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" t="s">
        <v>77</v>
      </c>
      <c r="BF9" s="42" t="s">
        <v>326</v>
      </c>
      <c r="BG9" s="8">
        <v>1000</v>
      </c>
      <c r="BH9" s="8"/>
      <c r="BI9" s="8"/>
      <c r="BJ9" s="8"/>
      <c r="BK9" s="8"/>
      <c r="BL9" s="85"/>
      <c r="BM9" s="97">
        <f t="shared" si="2"/>
        <v>35582</v>
      </c>
      <c r="BN9" s="98">
        <f t="shared" si="3"/>
        <v>0</v>
      </c>
      <c r="BO9" s="29"/>
      <c r="BP9" s="70" t="s">
        <v>77</v>
      </c>
      <c r="BQ9" s="42" t="s">
        <v>326</v>
      </c>
      <c r="BR9" s="8">
        <v>2309</v>
      </c>
      <c r="BS9" s="8"/>
      <c r="BT9" s="8">
        <v>12949</v>
      </c>
      <c r="BU9" s="8"/>
      <c r="BV9" s="8"/>
      <c r="BW9" s="8"/>
      <c r="BX9" s="8">
        <v>4962</v>
      </c>
      <c r="BY9" s="85"/>
      <c r="BZ9" s="97">
        <f>BR9+BT9+BV9+BX9</f>
        <v>20220</v>
      </c>
      <c r="CA9" s="98">
        <f t="shared" si="4"/>
        <v>0</v>
      </c>
      <c r="CB9" s="29"/>
      <c r="CC9" s="29"/>
      <c r="CD9" s="1" t="s">
        <v>77</v>
      </c>
      <c r="CE9" s="42" t="s">
        <v>326</v>
      </c>
      <c r="CF9" s="8">
        <v>2733</v>
      </c>
      <c r="CG9" s="8"/>
      <c r="CH9" s="8">
        <v>7257</v>
      </c>
      <c r="CI9" s="85"/>
      <c r="CJ9" s="97">
        <f>CF9+CH9</f>
        <v>9990</v>
      </c>
      <c r="CK9" s="98">
        <f>SUM(CG9+CI9)</f>
        <v>0</v>
      </c>
      <c r="CL9" s="30"/>
      <c r="CM9" s="30"/>
      <c r="CN9" s="29"/>
      <c r="CO9" s="30"/>
      <c r="CQ9" s="1" t="s">
        <v>77</v>
      </c>
      <c r="CR9" s="42" t="s">
        <v>326</v>
      </c>
      <c r="CS9" s="8">
        <v>15133</v>
      </c>
      <c r="CT9" s="8"/>
      <c r="CU9" s="8">
        <v>2460</v>
      </c>
      <c r="CV9" s="8"/>
      <c r="CW9" s="8">
        <v>87</v>
      </c>
      <c r="CX9" s="8"/>
      <c r="CY9" s="8">
        <v>560</v>
      </c>
      <c r="CZ9" s="8"/>
      <c r="DA9" s="8">
        <v>8862</v>
      </c>
      <c r="DB9" s="85"/>
      <c r="DC9" s="97">
        <f t="shared" si="5"/>
        <v>27102</v>
      </c>
      <c r="DD9" s="98">
        <f t="shared" si="5"/>
        <v>0</v>
      </c>
      <c r="DE9" s="70" t="s">
        <v>77</v>
      </c>
      <c r="DF9" s="42" t="s">
        <v>326</v>
      </c>
      <c r="DG9" s="8">
        <v>1195</v>
      </c>
      <c r="DH9" s="8"/>
      <c r="DI9" s="8">
        <v>679</v>
      </c>
      <c r="DJ9" s="8"/>
      <c r="DK9" s="8">
        <v>843</v>
      </c>
      <c r="DL9" s="85"/>
      <c r="DM9" s="97">
        <f>DG9+DI9+DK9</f>
        <v>2717</v>
      </c>
      <c r="DN9" s="108">
        <f t="shared" si="6"/>
        <v>0</v>
      </c>
      <c r="DU9" s="1" t="s">
        <v>77</v>
      </c>
      <c r="DV9" s="158" t="s">
        <v>326</v>
      </c>
      <c r="DW9" s="97">
        <f t="shared" si="7"/>
        <v>121947</v>
      </c>
      <c r="DX9" s="98">
        <f t="shared" si="8"/>
        <v>0</v>
      </c>
    </row>
    <row r="10" spans="1:128" ht="25.5">
      <c r="A10" s="1" t="s">
        <v>79</v>
      </c>
      <c r="B10" s="42" t="s">
        <v>327</v>
      </c>
      <c r="C10" s="8"/>
      <c r="D10" s="8"/>
      <c r="E10" s="8">
        <v>31180</v>
      </c>
      <c r="F10" s="8"/>
      <c r="G10" s="8">
        <v>5000</v>
      </c>
      <c r="H10" s="8"/>
      <c r="I10" s="8">
        <v>1300</v>
      </c>
      <c r="J10" s="8"/>
      <c r="K10" s="8">
        <v>20500</v>
      </c>
      <c r="L10" s="8"/>
      <c r="M10" s="8">
        <v>4500</v>
      </c>
      <c r="N10" s="85"/>
      <c r="O10" s="90"/>
      <c r="P10" s="1" t="s">
        <v>79</v>
      </c>
      <c r="Q10" s="42" t="s">
        <v>327</v>
      </c>
      <c r="R10" s="8">
        <v>1800</v>
      </c>
      <c r="S10" s="8"/>
      <c r="T10" s="8">
        <v>200</v>
      </c>
      <c r="U10" s="85"/>
      <c r="V10" s="85"/>
      <c r="W10" s="85"/>
      <c r="X10" s="97">
        <f t="shared" si="0"/>
        <v>64480</v>
      </c>
      <c r="Y10" s="98">
        <f t="shared" si="1"/>
        <v>0</v>
      </c>
      <c r="Z10" s="30"/>
      <c r="AA10" s="30"/>
      <c r="AB10" s="87"/>
      <c r="AC10" s="1" t="s">
        <v>79</v>
      </c>
      <c r="AD10" s="42" t="s">
        <v>327</v>
      </c>
      <c r="AE10" s="8"/>
      <c r="AF10" s="8"/>
      <c r="AG10" s="8"/>
      <c r="AH10" s="8"/>
      <c r="AI10" s="8"/>
      <c r="AJ10" s="8"/>
      <c r="AK10" s="8"/>
      <c r="AL10" s="3"/>
      <c r="AM10" s="8"/>
      <c r="AN10" s="8"/>
      <c r="AO10" s="8">
        <v>8340</v>
      </c>
      <c r="AP10" s="8"/>
      <c r="AQ10" s="1" t="s">
        <v>79</v>
      </c>
      <c r="AR10" s="42" t="s">
        <v>327</v>
      </c>
      <c r="AS10" s="8">
        <v>15605</v>
      </c>
      <c r="AT10" s="8"/>
      <c r="AU10" s="8">
        <v>1100</v>
      </c>
      <c r="AV10" s="8"/>
      <c r="AW10" s="8">
        <v>2000</v>
      </c>
      <c r="AX10" s="8"/>
      <c r="AY10" s="8">
        <v>240</v>
      </c>
      <c r="AZ10" s="8"/>
      <c r="BA10" s="8">
        <v>600</v>
      </c>
      <c r="BB10" s="8"/>
      <c r="BC10" s="8"/>
      <c r="BD10" s="8"/>
      <c r="BE10" s="1" t="s">
        <v>79</v>
      </c>
      <c r="BF10" s="42" t="s">
        <v>327</v>
      </c>
      <c r="BG10" s="8"/>
      <c r="BH10" s="8"/>
      <c r="BI10" s="8"/>
      <c r="BJ10" s="8"/>
      <c r="BK10" s="8"/>
      <c r="BL10" s="85"/>
      <c r="BM10" s="97">
        <f t="shared" si="2"/>
        <v>27885</v>
      </c>
      <c r="BN10" s="98">
        <f t="shared" si="3"/>
        <v>0</v>
      </c>
      <c r="BO10" s="29"/>
      <c r="BP10" s="70" t="s">
        <v>79</v>
      </c>
      <c r="BQ10" s="42" t="s">
        <v>327</v>
      </c>
      <c r="BR10" s="8"/>
      <c r="BS10" s="8"/>
      <c r="BT10" s="8"/>
      <c r="BU10" s="8"/>
      <c r="BV10" s="8"/>
      <c r="BW10" s="8"/>
      <c r="BX10" s="8"/>
      <c r="BY10" s="85"/>
      <c r="BZ10" s="97">
        <f>BR10+BT10+BV10+BX10</f>
        <v>0</v>
      </c>
      <c r="CA10" s="98">
        <f t="shared" si="4"/>
        <v>0</v>
      </c>
      <c r="CB10" s="29"/>
      <c r="CC10" s="29"/>
      <c r="CD10" s="1" t="s">
        <v>79</v>
      </c>
      <c r="CE10" s="42" t="s">
        <v>327</v>
      </c>
      <c r="CF10" s="8"/>
      <c r="CG10" s="8"/>
      <c r="CH10" s="8"/>
      <c r="CI10" s="85"/>
      <c r="CJ10" s="97">
        <f>CF10+CH10</f>
        <v>0</v>
      </c>
      <c r="CK10" s="98">
        <f>SUM(CG10+CI10)</f>
        <v>0</v>
      </c>
      <c r="CL10" s="30"/>
      <c r="CM10" s="30"/>
      <c r="CN10" s="29"/>
      <c r="CO10" s="30"/>
      <c r="CQ10" s="1" t="s">
        <v>79</v>
      </c>
      <c r="CR10" s="42" t="s">
        <v>327</v>
      </c>
      <c r="CS10" s="8"/>
      <c r="CT10" s="8"/>
      <c r="CU10" s="8"/>
      <c r="CV10" s="8"/>
      <c r="CW10" s="8"/>
      <c r="CX10" s="8"/>
      <c r="CY10" s="8"/>
      <c r="CZ10" s="8"/>
      <c r="DA10" s="8"/>
      <c r="DB10" s="85"/>
      <c r="DC10" s="97">
        <f t="shared" si="5"/>
        <v>0</v>
      </c>
      <c r="DD10" s="98">
        <f t="shared" si="5"/>
        <v>0</v>
      </c>
      <c r="DE10" s="70" t="s">
        <v>79</v>
      </c>
      <c r="DF10" s="42" t="s">
        <v>327</v>
      </c>
      <c r="DG10" s="8"/>
      <c r="DH10" s="8"/>
      <c r="DI10" s="8"/>
      <c r="DJ10" s="8"/>
      <c r="DK10" s="8"/>
      <c r="DL10" s="85"/>
      <c r="DM10" s="97">
        <f t="shared" si="6"/>
        <v>0</v>
      </c>
      <c r="DN10" s="108">
        <f t="shared" si="6"/>
        <v>0</v>
      </c>
      <c r="DR10" s="37"/>
      <c r="DU10" s="1" t="s">
        <v>79</v>
      </c>
      <c r="DV10" s="158" t="s">
        <v>327</v>
      </c>
      <c r="DW10" s="97">
        <f t="shared" si="7"/>
        <v>92365</v>
      </c>
      <c r="DX10" s="98">
        <f t="shared" si="8"/>
        <v>0</v>
      </c>
    </row>
    <row r="11" spans="1:128" ht="25.5" customHeight="1">
      <c r="A11" s="1" t="s">
        <v>80</v>
      </c>
      <c r="B11" s="42" t="s">
        <v>328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5"/>
      <c r="O11" s="90"/>
      <c r="P11" s="1" t="s">
        <v>80</v>
      </c>
      <c r="Q11" s="42" t="s">
        <v>328</v>
      </c>
      <c r="R11" s="8"/>
      <c r="S11" s="8"/>
      <c r="T11" s="8"/>
      <c r="U11" s="85"/>
      <c r="V11" s="85"/>
      <c r="W11" s="85"/>
      <c r="X11" s="97">
        <f t="shared" si="0"/>
        <v>0</v>
      </c>
      <c r="Y11" s="98">
        <f t="shared" si="1"/>
        <v>0</v>
      </c>
      <c r="Z11" s="30"/>
      <c r="AA11" s="30"/>
      <c r="AB11" s="87"/>
      <c r="AC11" s="1" t="s">
        <v>80</v>
      </c>
      <c r="AD11" s="42" t="s">
        <v>328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" t="s">
        <v>80</v>
      </c>
      <c r="AR11" s="42" t="s">
        <v>328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" t="s">
        <v>80</v>
      </c>
      <c r="BF11" s="42" t="s">
        <v>328</v>
      </c>
      <c r="BG11" s="8"/>
      <c r="BH11" s="8"/>
      <c r="BI11" s="8"/>
      <c r="BJ11" s="8"/>
      <c r="BK11" s="8"/>
      <c r="BL11" s="85"/>
      <c r="BM11" s="97">
        <f t="shared" si="2"/>
        <v>0</v>
      </c>
      <c r="BN11" s="98">
        <f t="shared" si="3"/>
        <v>0</v>
      </c>
      <c r="BO11" s="29"/>
      <c r="BP11" s="70" t="s">
        <v>80</v>
      </c>
      <c r="BQ11" s="42" t="s">
        <v>328</v>
      </c>
      <c r="BR11" s="8"/>
      <c r="BS11" s="8"/>
      <c r="BT11" s="8"/>
      <c r="BU11" s="8"/>
      <c r="BV11" s="8"/>
      <c r="BW11" s="8"/>
      <c r="BX11" s="8"/>
      <c r="BY11" s="85"/>
      <c r="BZ11" s="97">
        <f>BR11+BT11+BV11+BX11</f>
        <v>0</v>
      </c>
      <c r="CA11" s="98">
        <f t="shared" si="4"/>
        <v>0</v>
      </c>
      <c r="CB11" s="29"/>
      <c r="CC11" s="29"/>
      <c r="CD11" s="1" t="s">
        <v>80</v>
      </c>
      <c r="CE11" s="42" t="s">
        <v>328</v>
      </c>
      <c r="CF11" s="8"/>
      <c r="CG11" s="8"/>
      <c r="CH11" s="8"/>
      <c r="CI11" s="85"/>
      <c r="CJ11" s="97">
        <f>CF11+CH11</f>
        <v>0</v>
      </c>
      <c r="CK11" s="98">
        <f>SUM(CG11+CI11)</f>
        <v>0</v>
      </c>
      <c r="CL11" s="30"/>
      <c r="CM11" s="30"/>
      <c r="CN11" s="29"/>
      <c r="CO11" s="30"/>
      <c r="CQ11" s="1" t="s">
        <v>80</v>
      </c>
      <c r="CR11" s="42" t="s">
        <v>328</v>
      </c>
      <c r="CS11" s="8"/>
      <c r="CT11" s="8"/>
      <c r="CU11" s="8"/>
      <c r="CV11" s="8"/>
      <c r="CW11" s="8"/>
      <c r="CX11" s="8"/>
      <c r="CY11" s="8"/>
      <c r="CZ11" s="8"/>
      <c r="DA11" s="8"/>
      <c r="DB11" s="85"/>
      <c r="DC11" s="97">
        <f t="shared" si="5"/>
        <v>0</v>
      </c>
      <c r="DD11" s="98">
        <f t="shared" si="5"/>
        <v>0</v>
      </c>
      <c r="DE11" s="70" t="s">
        <v>80</v>
      </c>
      <c r="DF11" s="42" t="s">
        <v>328</v>
      </c>
      <c r="DG11" s="8"/>
      <c r="DH11" s="8"/>
      <c r="DI11" s="8"/>
      <c r="DJ11" s="8"/>
      <c r="DK11" s="8"/>
      <c r="DL11" s="85"/>
      <c r="DM11" s="97">
        <f t="shared" si="6"/>
        <v>0</v>
      </c>
      <c r="DN11" s="108">
        <f t="shared" si="6"/>
        <v>0</v>
      </c>
      <c r="DU11" s="1" t="s">
        <v>80</v>
      </c>
      <c r="DV11" s="158" t="s">
        <v>328</v>
      </c>
      <c r="DW11" s="97">
        <f t="shared" si="7"/>
        <v>0</v>
      </c>
      <c r="DX11" s="98">
        <f t="shared" si="8"/>
        <v>0</v>
      </c>
    </row>
    <row r="12" spans="1:130" ht="25.5" customHeight="1">
      <c r="A12" s="213" t="s">
        <v>329</v>
      </c>
      <c r="B12" s="213"/>
      <c r="C12" s="8">
        <f>SUM(C7:C11)</f>
        <v>90740</v>
      </c>
      <c r="D12" s="8">
        <f aca="true" t="shared" si="9" ref="D12:N12">SUM(D7:D11)</f>
        <v>0</v>
      </c>
      <c r="E12" s="8">
        <f t="shared" si="9"/>
        <v>31180</v>
      </c>
      <c r="F12" s="8">
        <f t="shared" si="9"/>
        <v>0</v>
      </c>
      <c r="G12" s="8">
        <f t="shared" si="9"/>
        <v>5000</v>
      </c>
      <c r="H12" s="8">
        <f t="shared" si="9"/>
        <v>0</v>
      </c>
      <c r="I12" s="8">
        <f t="shared" si="9"/>
        <v>1300</v>
      </c>
      <c r="J12" s="8">
        <f t="shared" si="9"/>
        <v>0</v>
      </c>
      <c r="K12" s="8">
        <f t="shared" si="9"/>
        <v>20500</v>
      </c>
      <c r="L12" s="8">
        <f t="shared" si="9"/>
        <v>0</v>
      </c>
      <c r="M12" s="8">
        <f t="shared" si="9"/>
        <v>5545</v>
      </c>
      <c r="N12" s="85">
        <f t="shared" si="9"/>
        <v>0</v>
      </c>
      <c r="O12" s="90"/>
      <c r="P12" s="213" t="s">
        <v>329</v>
      </c>
      <c r="Q12" s="213"/>
      <c r="R12" s="8">
        <f aca="true" t="shared" si="10" ref="R12:W12">SUM(R7:R11)</f>
        <v>1800</v>
      </c>
      <c r="S12" s="8">
        <f t="shared" si="10"/>
        <v>0</v>
      </c>
      <c r="T12" s="8">
        <f t="shared" si="10"/>
        <v>200</v>
      </c>
      <c r="U12" s="85">
        <f t="shared" si="10"/>
        <v>0</v>
      </c>
      <c r="V12" s="85">
        <f t="shared" si="10"/>
        <v>3990</v>
      </c>
      <c r="W12" s="85">
        <f t="shared" si="10"/>
        <v>0</v>
      </c>
      <c r="X12" s="97">
        <f t="shared" si="0"/>
        <v>160255</v>
      </c>
      <c r="Y12" s="98">
        <f t="shared" si="1"/>
        <v>0</v>
      </c>
      <c r="Z12" s="30"/>
      <c r="AA12" s="30"/>
      <c r="AB12" s="169" t="s">
        <v>329</v>
      </c>
      <c r="AC12" s="224"/>
      <c r="AD12" s="224"/>
      <c r="AE12" s="8">
        <f>SUM(AE7:AE11)</f>
        <v>34081</v>
      </c>
      <c r="AF12" s="8">
        <f>SUM(AF7:AF11)</f>
        <v>0</v>
      </c>
      <c r="AG12" s="8">
        <f>SUM(AG7:AG11)</f>
        <v>4500</v>
      </c>
      <c r="AH12" s="8">
        <f>SUM(AH7:AH11)</f>
        <v>0</v>
      </c>
      <c r="AI12" s="8">
        <f>SUM(AI7:AI11)</f>
        <v>206</v>
      </c>
      <c r="AJ12" s="8">
        <f aca="true" t="shared" si="11" ref="AJ12:AP12">SUM(AJ9:AJ11)</f>
        <v>0</v>
      </c>
      <c r="AK12" s="8">
        <f t="shared" si="11"/>
        <v>1000</v>
      </c>
      <c r="AL12" s="8">
        <f t="shared" si="11"/>
        <v>0</v>
      </c>
      <c r="AM12" s="8">
        <f t="shared" si="11"/>
        <v>0</v>
      </c>
      <c r="AN12" s="8">
        <f t="shared" si="11"/>
        <v>0</v>
      </c>
      <c r="AO12" s="8">
        <f t="shared" si="11"/>
        <v>8340</v>
      </c>
      <c r="AP12" s="8">
        <f t="shared" si="11"/>
        <v>0</v>
      </c>
      <c r="AQ12" s="213" t="s">
        <v>329</v>
      </c>
      <c r="AR12" s="213"/>
      <c r="AS12" s="8">
        <f>SUM(AS7:AS11)</f>
        <v>15605</v>
      </c>
      <c r="AT12" s="8">
        <f aca="true" t="shared" si="12" ref="AT12:BD12">SUM(AT7:AT11)</f>
        <v>0</v>
      </c>
      <c r="AU12" s="8">
        <f t="shared" si="12"/>
        <v>1100</v>
      </c>
      <c r="AV12" s="8">
        <f t="shared" si="12"/>
        <v>0</v>
      </c>
      <c r="AW12" s="8">
        <f t="shared" si="12"/>
        <v>2000</v>
      </c>
      <c r="AX12" s="8">
        <f t="shared" si="12"/>
        <v>0</v>
      </c>
      <c r="AY12" s="8">
        <f t="shared" si="12"/>
        <v>240</v>
      </c>
      <c r="AZ12" s="8">
        <f t="shared" si="12"/>
        <v>0</v>
      </c>
      <c r="BA12" s="8">
        <f t="shared" si="12"/>
        <v>600</v>
      </c>
      <c r="BB12" s="8">
        <f t="shared" si="12"/>
        <v>0</v>
      </c>
      <c r="BC12" s="8">
        <f t="shared" si="12"/>
        <v>220</v>
      </c>
      <c r="BD12" s="8">
        <f t="shared" si="12"/>
        <v>0</v>
      </c>
      <c r="BE12" s="213" t="s">
        <v>329</v>
      </c>
      <c r="BF12" s="213"/>
      <c r="BG12" s="8">
        <f aca="true" t="shared" si="13" ref="BG12:BL12">SUM(BG7:BG11)</f>
        <v>7908</v>
      </c>
      <c r="BH12" s="8">
        <f t="shared" si="13"/>
        <v>0</v>
      </c>
      <c r="BI12" s="8">
        <f t="shared" si="13"/>
        <v>0</v>
      </c>
      <c r="BJ12" s="8">
        <f t="shared" si="13"/>
        <v>0</v>
      </c>
      <c r="BK12" s="8">
        <f>SUM(BK7:BK11)</f>
        <v>818</v>
      </c>
      <c r="BL12" s="85">
        <f t="shared" si="13"/>
        <v>0</v>
      </c>
      <c r="BM12" s="97">
        <f t="shared" si="2"/>
        <v>76618</v>
      </c>
      <c r="BN12" s="98">
        <f t="shared" si="3"/>
        <v>0</v>
      </c>
      <c r="BO12" s="29"/>
      <c r="BP12" s="169" t="s">
        <v>329</v>
      </c>
      <c r="BQ12" s="213"/>
      <c r="BR12" s="8">
        <f aca="true" t="shared" si="14" ref="BR12:BY12">SUM(BR7:BR11)</f>
        <v>27312</v>
      </c>
      <c r="BS12" s="8">
        <f t="shared" si="14"/>
        <v>0</v>
      </c>
      <c r="BT12" s="8">
        <f t="shared" si="14"/>
        <v>59202</v>
      </c>
      <c r="BU12" s="8">
        <f t="shared" si="14"/>
        <v>0</v>
      </c>
      <c r="BV12" s="8">
        <f t="shared" si="14"/>
        <v>2159</v>
      </c>
      <c r="BW12" s="8">
        <f t="shared" si="14"/>
        <v>0</v>
      </c>
      <c r="BX12" s="8">
        <f t="shared" si="14"/>
        <v>4962</v>
      </c>
      <c r="BY12" s="85">
        <f t="shared" si="14"/>
        <v>0</v>
      </c>
      <c r="BZ12" s="97">
        <f>SUM(BZ7:BZ11)</f>
        <v>93635</v>
      </c>
      <c r="CA12" s="98">
        <f t="shared" si="4"/>
        <v>0</v>
      </c>
      <c r="CB12" s="29"/>
      <c r="CC12" s="29"/>
      <c r="CD12" s="213" t="s">
        <v>329</v>
      </c>
      <c r="CE12" s="213"/>
      <c r="CF12" s="8">
        <f aca="true" t="shared" si="15" ref="CF12:CK12">SUM(CF7:CF11)</f>
        <v>47131</v>
      </c>
      <c r="CG12" s="8">
        <f t="shared" si="15"/>
        <v>0</v>
      </c>
      <c r="CH12" s="8">
        <f t="shared" si="15"/>
        <v>7257</v>
      </c>
      <c r="CI12" s="85">
        <f t="shared" si="15"/>
        <v>0</v>
      </c>
      <c r="CJ12" s="97">
        <f t="shared" si="15"/>
        <v>54388</v>
      </c>
      <c r="CK12" s="98">
        <f t="shared" si="15"/>
        <v>0</v>
      </c>
      <c r="CL12" s="30"/>
      <c r="CM12" s="30"/>
      <c r="CN12" s="29"/>
      <c r="CO12" s="30"/>
      <c r="CQ12" s="213" t="s">
        <v>329</v>
      </c>
      <c r="CR12" s="213"/>
      <c r="CS12" s="8">
        <f>SUM(CS7:CS11)</f>
        <v>49405</v>
      </c>
      <c r="CT12" s="8">
        <f aca="true" t="shared" si="16" ref="CT12:DD12">SUM(CT7:CT11)</f>
        <v>0</v>
      </c>
      <c r="CU12" s="8">
        <f>SUM(CU7:CU11)</f>
        <v>9510</v>
      </c>
      <c r="CV12" s="8">
        <f t="shared" si="16"/>
        <v>0</v>
      </c>
      <c r="CW12" s="8">
        <f>SUM(CW7:CW11)</f>
        <v>4971</v>
      </c>
      <c r="CX12" s="8">
        <f t="shared" si="16"/>
        <v>0</v>
      </c>
      <c r="CY12" s="8">
        <f>SUM(CY7:CY11)</f>
        <v>6172</v>
      </c>
      <c r="CZ12" s="8">
        <f t="shared" si="16"/>
        <v>0</v>
      </c>
      <c r="DA12" s="8">
        <f t="shared" si="16"/>
        <v>8862</v>
      </c>
      <c r="DB12" s="85">
        <f t="shared" si="16"/>
        <v>0</v>
      </c>
      <c r="DC12" s="97">
        <f>SUM(DC7:DC11)</f>
        <v>78920</v>
      </c>
      <c r="DD12" s="98">
        <f t="shared" si="16"/>
        <v>0</v>
      </c>
      <c r="DE12" s="169" t="s">
        <v>329</v>
      </c>
      <c r="DF12" s="213"/>
      <c r="DG12" s="8">
        <f>SUM(DG7:DG11)</f>
        <v>5423</v>
      </c>
      <c r="DH12" s="8">
        <f aca="true" t="shared" si="17" ref="DH12:DN12">SUM(DH7:DH11)</f>
        <v>0</v>
      </c>
      <c r="DI12" s="8">
        <f t="shared" si="17"/>
        <v>679</v>
      </c>
      <c r="DJ12" s="8">
        <f t="shared" si="17"/>
        <v>0</v>
      </c>
      <c r="DK12" s="8">
        <f t="shared" si="17"/>
        <v>843</v>
      </c>
      <c r="DL12" s="85">
        <f t="shared" si="17"/>
        <v>0</v>
      </c>
      <c r="DM12" s="97">
        <f>SUM(DM7:DM11)</f>
        <v>6945</v>
      </c>
      <c r="DN12" s="108">
        <f t="shared" si="17"/>
        <v>0</v>
      </c>
      <c r="DU12" s="213" t="s">
        <v>329</v>
      </c>
      <c r="DV12" s="191"/>
      <c r="DW12" s="97">
        <f t="shared" si="7"/>
        <v>470761</v>
      </c>
      <c r="DX12" s="98">
        <f t="shared" si="8"/>
        <v>0</v>
      </c>
      <c r="DZ12" s="3"/>
    </row>
    <row r="13" spans="1:128" ht="25.5">
      <c r="A13" s="1" t="s">
        <v>81</v>
      </c>
      <c r="B13" s="42" t="s">
        <v>330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5"/>
      <c r="O13" s="90"/>
      <c r="P13" s="1" t="s">
        <v>81</v>
      </c>
      <c r="Q13" s="42" t="s">
        <v>330</v>
      </c>
      <c r="R13" s="8"/>
      <c r="S13" s="8"/>
      <c r="T13" s="8"/>
      <c r="U13" s="85"/>
      <c r="V13" s="85"/>
      <c r="W13" s="85"/>
      <c r="X13" s="97">
        <f>SUM(C13+E13+G13+I13+K13+M13+R13+T13)</f>
        <v>0</v>
      </c>
      <c r="Y13" s="98">
        <f t="shared" si="1"/>
        <v>0</v>
      </c>
      <c r="Z13" s="30"/>
      <c r="AA13" s="30"/>
      <c r="AB13" s="87"/>
      <c r="AC13" s="1" t="s">
        <v>81</v>
      </c>
      <c r="AD13" s="42" t="s">
        <v>330</v>
      </c>
      <c r="AE13" s="8">
        <v>1861180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" t="s">
        <v>81</v>
      </c>
      <c r="AR13" s="42" t="s">
        <v>330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" t="s">
        <v>81</v>
      </c>
      <c r="BF13" s="42" t="s">
        <v>330</v>
      </c>
      <c r="BG13" s="8"/>
      <c r="BH13" s="8"/>
      <c r="BI13" s="8"/>
      <c r="BJ13" s="8"/>
      <c r="BK13" s="8"/>
      <c r="BL13" s="85"/>
      <c r="BM13" s="97">
        <f t="shared" si="2"/>
        <v>1861180</v>
      </c>
      <c r="BN13" s="98">
        <f>BL13+BH13+BD13+BB13+AZ13+AX13+AV13+AT13+AP13+AN13+AL13+AJ13+AH13+AF13+N13+L13+J13+H13+F13+D13</f>
        <v>0</v>
      </c>
      <c r="BO13" s="29"/>
      <c r="BP13" s="70" t="s">
        <v>81</v>
      </c>
      <c r="BQ13" s="42" t="s">
        <v>330</v>
      </c>
      <c r="BR13" s="8"/>
      <c r="BS13" s="8"/>
      <c r="BT13" s="8"/>
      <c r="BU13" s="8"/>
      <c r="BV13" s="8"/>
      <c r="BW13" s="8"/>
      <c r="BX13" s="8"/>
      <c r="BY13" s="85"/>
      <c r="BZ13" s="97">
        <f>BR13+BT13+BV13+BX13</f>
        <v>0</v>
      </c>
      <c r="CA13" s="98">
        <f t="shared" si="4"/>
        <v>0</v>
      </c>
      <c r="CB13" s="29"/>
      <c r="CC13" s="29"/>
      <c r="CD13" s="1" t="s">
        <v>81</v>
      </c>
      <c r="CE13" s="42" t="s">
        <v>330</v>
      </c>
      <c r="CF13" s="8"/>
      <c r="CG13" s="8"/>
      <c r="CH13" s="8"/>
      <c r="CI13" s="85"/>
      <c r="CJ13" s="97"/>
      <c r="CK13" s="98"/>
      <c r="CL13" s="30"/>
      <c r="CM13" s="30"/>
      <c r="CN13" s="29"/>
      <c r="CO13" s="30"/>
      <c r="CQ13" s="1" t="s">
        <v>81</v>
      </c>
      <c r="CR13" s="42" t="s">
        <v>330</v>
      </c>
      <c r="CS13" s="8"/>
      <c r="CT13" s="8"/>
      <c r="CU13" s="8"/>
      <c r="CV13" s="8"/>
      <c r="CW13" s="8"/>
      <c r="CX13" s="8"/>
      <c r="CY13" s="8"/>
      <c r="CZ13" s="8"/>
      <c r="DA13" s="8"/>
      <c r="DB13" s="85"/>
      <c r="DC13" s="97"/>
      <c r="DD13" s="98"/>
      <c r="DE13" s="70" t="s">
        <v>81</v>
      </c>
      <c r="DF13" s="42" t="s">
        <v>330</v>
      </c>
      <c r="DG13" s="8"/>
      <c r="DH13" s="8"/>
      <c r="DI13" s="8"/>
      <c r="DJ13" s="8"/>
      <c r="DK13" s="8"/>
      <c r="DL13" s="85"/>
      <c r="DM13" s="97"/>
      <c r="DN13" s="108">
        <f>DH13+DJ13+DL13</f>
        <v>0</v>
      </c>
      <c r="DU13" s="1" t="s">
        <v>81</v>
      </c>
      <c r="DV13" s="158" t="s">
        <v>330</v>
      </c>
      <c r="DW13" s="97">
        <f t="shared" si="7"/>
        <v>1861180</v>
      </c>
      <c r="DX13" s="98">
        <f t="shared" si="8"/>
        <v>0</v>
      </c>
    </row>
    <row r="14" spans="1:128" ht="38.25">
      <c r="A14" s="1" t="s">
        <v>82</v>
      </c>
      <c r="B14" s="42" t="s">
        <v>331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5"/>
      <c r="O14" s="90"/>
      <c r="P14" s="1" t="s">
        <v>82</v>
      </c>
      <c r="Q14" s="42" t="s">
        <v>331</v>
      </c>
      <c r="R14" s="8"/>
      <c r="S14" s="8"/>
      <c r="T14" s="8"/>
      <c r="U14" s="85"/>
      <c r="V14" s="85"/>
      <c r="W14" s="85"/>
      <c r="X14" s="97">
        <f>SUM(C14+E14+G14+I14+K14+M14+R14+T14)</f>
        <v>0</v>
      </c>
      <c r="Y14" s="98">
        <f t="shared" si="1"/>
        <v>0</v>
      </c>
      <c r="Z14" s="30"/>
      <c r="AA14" s="30"/>
      <c r="AB14" s="87"/>
      <c r="AC14" s="1" t="s">
        <v>82</v>
      </c>
      <c r="AD14" s="42" t="s">
        <v>331</v>
      </c>
      <c r="AE14" s="8"/>
      <c r="AF14" s="8"/>
      <c r="AG14" s="8"/>
      <c r="AH14" s="8"/>
      <c r="AI14" s="8"/>
      <c r="AJ14" s="8"/>
      <c r="AK14" s="8"/>
      <c r="AL14" s="8"/>
      <c r="AM14" s="8">
        <v>1000</v>
      </c>
      <c r="AN14" s="8"/>
      <c r="AO14" s="8"/>
      <c r="AP14" s="8"/>
      <c r="AQ14" s="1" t="s">
        <v>82</v>
      </c>
      <c r="AR14" s="42" t="s">
        <v>331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1" t="s">
        <v>82</v>
      </c>
      <c r="BF14" s="42" t="s">
        <v>331</v>
      </c>
      <c r="BG14" s="8"/>
      <c r="BH14" s="8"/>
      <c r="BI14" s="8">
        <v>8000</v>
      </c>
      <c r="BJ14" s="8"/>
      <c r="BK14" s="8"/>
      <c r="BL14" s="85"/>
      <c r="BM14" s="97">
        <f t="shared" si="2"/>
        <v>9000</v>
      </c>
      <c r="BN14" s="98">
        <f>BL14+BH14+BD14+BB14+AZ14+AX14+AV14+AT14+AP14+AN14+AL14+AJ14+AH14+AF14+N14+L14+J14+H14+F14+D14</f>
        <v>0</v>
      </c>
      <c r="BO14" s="29"/>
      <c r="BP14" s="70" t="s">
        <v>82</v>
      </c>
      <c r="BQ14" s="42" t="s">
        <v>331</v>
      </c>
      <c r="BR14" s="8"/>
      <c r="BS14" s="8"/>
      <c r="BT14" s="8"/>
      <c r="BU14" s="8"/>
      <c r="BV14" s="8"/>
      <c r="BW14" s="8"/>
      <c r="BX14" s="8"/>
      <c r="BY14" s="85"/>
      <c r="BZ14" s="97"/>
      <c r="CA14" s="108"/>
      <c r="CB14" s="30"/>
      <c r="CC14" s="30"/>
      <c r="CD14" s="1" t="s">
        <v>82</v>
      </c>
      <c r="CE14" s="42" t="s">
        <v>331</v>
      </c>
      <c r="CF14" s="8"/>
      <c r="CG14" s="8"/>
      <c r="CH14" s="8"/>
      <c r="CI14" s="85"/>
      <c r="CJ14" s="97"/>
      <c r="CK14" s="108"/>
      <c r="CL14" s="30"/>
      <c r="CM14" s="30"/>
      <c r="CN14" s="29"/>
      <c r="CO14" s="30"/>
      <c r="CQ14" s="1" t="s">
        <v>82</v>
      </c>
      <c r="CR14" s="42" t="s">
        <v>331</v>
      </c>
      <c r="CS14" s="8"/>
      <c r="CT14" s="8"/>
      <c r="CU14" s="8"/>
      <c r="CV14" s="8"/>
      <c r="CW14" s="8"/>
      <c r="CX14" s="8"/>
      <c r="CY14" s="8"/>
      <c r="CZ14" s="8"/>
      <c r="DA14" s="8"/>
      <c r="DB14" s="85"/>
      <c r="DC14" s="97"/>
      <c r="DD14" s="98"/>
      <c r="DE14" s="70" t="s">
        <v>82</v>
      </c>
      <c r="DF14" s="42" t="s">
        <v>331</v>
      </c>
      <c r="DG14" s="8"/>
      <c r="DH14" s="8"/>
      <c r="DI14" s="8"/>
      <c r="DJ14" s="8"/>
      <c r="DK14" s="8"/>
      <c r="DL14" s="85"/>
      <c r="DM14" s="97"/>
      <c r="DN14" s="108">
        <f>DH14+DJ14+DL14</f>
        <v>0</v>
      </c>
      <c r="DU14" s="1" t="s">
        <v>82</v>
      </c>
      <c r="DV14" s="158" t="s">
        <v>331</v>
      </c>
      <c r="DW14" s="97">
        <f t="shared" si="7"/>
        <v>9000</v>
      </c>
      <c r="DX14" s="98">
        <f t="shared" si="8"/>
        <v>0</v>
      </c>
    </row>
    <row r="15" spans="1:128" ht="12" customHeight="1">
      <c r="A15" s="177" t="s">
        <v>134</v>
      </c>
      <c r="B15" s="42" t="s">
        <v>394</v>
      </c>
      <c r="C15" s="8"/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5"/>
      <c r="O15" s="90"/>
      <c r="P15" s="177" t="s">
        <v>134</v>
      </c>
      <c r="Q15" s="42" t="s">
        <v>332</v>
      </c>
      <c r="R15" s="8"/>
      <c r="S15" s="8"/>
      <c r="T15" s="8"/>
      <c r="U15" s="85"/>
      <c r="V15" s="85"/>
      <c r="W15" s="85"/>
      <c r="X15" s="97">
        <f>SUM(C15+E15+G15+I15+K15+M15+R15+T15)</f>
        <v>0</v>
      </c>
      <c r="Y15" s="98">
        <f t="shared" si="1"/>
        <v>0</v>
      </c>
      <c r="Z15" s="30"/>
      <c r="AA15" s="30"/>
      <c r="AB15" s="87"/>
      <c r="AC15" s="190" t="s">
        <v>134</v>
      </c>
      <c r="AD15" s="42" t="s">
        <v>332</v>
      </c>
      <c r="AE15" s="8">
        <v>7000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77" t="s">
        <v>134</v>
      </c>
      <c r="AR15" s="42" t="s">
        <v>332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177" t="s">
        <v>134</v>
      </c>
      <c r="BF15" s="42" t="s">
        <v>332</v>
      </c>
      <c r="BG15" s="8"/>
      <c r="BH15" s="8"/>
      <c r="BI15" s="8"/>
      <c r="BJ15" s="8"/>
      <c r="BK15" s="8"/>
      <c r="BL15" s="85"/>
      <c r="BM15" s="97">
        <f t="shared" si="2"/>
        <v>7000</v>
      </c>
      <c r="BN15" s="98">
        <f>BL15+BH15+BD15+BB15+AZ15+AX15+AV15+AT15+AP15+AN15+AL15+AJ15+AH15+AF15+N15+L15+J15+H15+F15+D15</f>
        <v>0</v>
      </c>
      <c r="BO15" s="29"/>
      <c r="BP15" s="234" t="s">
        <v>134</v>
      </c>
      <c r="BQ15" s="42" t="s">
        <v>336</v>
      </c>
      <c r="BR15" s="8"/>
      <c r="BS15" s="8"/>
      <c r="BT15" s="8"/>
      <c r="BU15" s="8"/>
      <c r="BV15" s="8"/>
      <c r="BW15" s="8"/>
      <c r="BX15" s="8"/>
      <c r="BY15" s="85"/>
      <c r="BZ15" s="97"/>
      <c r="CA15" s="108"/>
      <c r="CB15" s="30"/>
      <c r="CC15" s="30"/>
      <c r="CD15" s="177" t="s">
        <v>134</v>
      </c>
      <c r="CE15" s="42" t="s">
        <v>336</v>
      </c>
      <c r="CF15" s="8"/>
      <c r="CG15" s="8"/>
      <c r="CH15" s="8"/>
      <c r="CI15" s="85"/>
      <c r="CJ15" s="111"/>
      <c r="CK15" s="108"/>
      <c r="CL15" s="30"/>
      <c r="CM15" s="30"/>
      <c r="CN15" s="29"/>
      <c r="CO15" s="30"/>
      <c r="CQ15" s="177" t="s">
        <v>134</v>
      </c>
      <c r="CR15" s="42" t="s">
        <v>332</v>
      </c>
      <c r="CS15" s="8"/>
      <c r="CT15" s="8"/>
      <c r="CU15" s="8"/>
      <c r="CV15" s="8"/>
      <c r="CW15" s="8"/>
      <c r="CX15" s="8"/>
      <c r="CY15" s="8"/>
      <c r="CZ15" s="8"/>
      <c r="DA15" s="8"/>
      <c r="DB15" s="85"/>
      <c r="DC15" s="97"/>
      <c r="DD15" s="98"/>
      <c r="DE15" s="234" t="s">
        <v>134</v>
      </c>
      <c r="DF15" s="42" t="s">
        <v>336</v>
      </c>
      <c r="DG15" s="8"/>
      <c r="DH15" s="8"/>
      <c r="DI15" s="8"/>
      <c r="DJ15" s="8"/>
      <c r="DK15" s="8"/>
      <c r="DL15" s="85"/>
      <c r="DM15" s="97"/>
      <c r="DN15" s="108">
        <f>DH15+DJ15+DL15</f>
        <v>0</v>
      </c>
      <c r="DU15" s="177" t="s">
        <v>134</v>
      </c>
      <c r="DV15" s="158" t="s">
        <v>336</v>
      </c>
      <c r="DW15" s="97">
        <f t="shared" si="7"/>
        <v>7000</v>
      </c>
      <c r="DX15" s="98">
        <f t="shared" si="8"/>
        <v>0</v>
      </c>
    </row>
    <row r="16" spans="1:128" ht="12.75">
      <c r="A16" s="211"/>
      <c r="B16" s="42" t="s">
        <v>337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5"/>
      <c r="O16" s="90"/>
      <c r="P16" s="211"/>
      <c r="Q16" s="42" t="s">
        <v>337</v>
      </c>
      <c r="R16" s="8"/>
      <c r="S16" s="8"/>
      <c r="T16" s="8"/>
      <c r="U16" s="85"/>
      <c r="V16" s="85"/>
      <c r="W16" s="85"/>
      <c r="X16" s="97">
        <f>SUM(C16+E16+G16+I16+K16+M16+R16+T16)</f>
        <v>0</v>
      </c>
      <c r="Y16" s="98">
        <f t="shared" si="1"/>
        <v>0</v>
      </c>
      <c r="Z16" s="30"/>
      <c r="AA16" s="30"/>
      <c r="AB16" s="87"/>
      <c r="AC16" s="190"/>
      <c r="AD16" s="42" t="s">
        <v>337</v>
      </c>
      <c r="AE16" s="8">
        <v>2500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11"/>
      <c r="AR16" s="42" t="s">
        <v>337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211"/>
      <c r="BF16" s="42" t="s">
        <v>337</v>
      </c>
      <c r="BG16" s="8"/>
      <c r="BH16" s="8"/>
      <c r="BI16" s="8"/>
      <c r="BJ16" s="8"/>
      <c r="BK16" s="8"/>
      <c r="BL16" s="85"/>
      <c r="BM16" s="97">
        <f t="shared" si="2"/>
        <v>2500</v>
      </c>
      <c r="BN16" s="98">
        <f>BL16+BH16+BD16+BB16+AZ16+AX16+AV16+AT16+AP16+AN16+AL16+AJ16+AH16+AF16+N16+L16+J16+H16+F16+D16</f>
        <v>0</v>
      </c>
      <c r="BO16" s="29"/>
      <c r="BP16" s="235"/>
      <c r="BQ16" s="42" t="s">
        <v>337</v>
      </c>
      <c r="BR16" s="8"/>
      <c r="BS16" s="8"/>
      <c r="BT16" s="8"/>
      <c r="BU16" s="8"/>
      <c r="BV16" s="8"/>
      <c r="BW16" s="8"/>
      <c r="BX16" s="8"/>
      <c r="BY16" s="85"/>
      <c r="BZ16" s="97"/>
      <c r="CA16" s="108"/>
      <c r="CB16" s="30"/>
      <c r="CC16" s="30"/>
      <c r="CD16" s="211"/>
      <c r="CE16" s="42" t="s">
        <v>337</v>
      </c>
      <c r="CF16" s="8"/>
      <c r="CG16" s="8"/>
      <c r="CH16" s="8"/>
      <c r="CI16" s="85"/>
      <c r="CJ16" s="111"/>
      <c r="CK16" s="108"/>
      <c r="CL16" s="30"/>
      <c r="CM16" s="30"/>
      <c r="CN16" s="29"/>
      <c r="CO16" s="30"/>
      <c r="CQ16" s="211"/>
      <c r="CR16" s="42" t="s">
        <v>337</v>
      </c>
      <c r="CS16" s="8"/>
      <c r="CT16" s="8"/>
      <c r="CU16" s="8"/>
      <c r="CV16" s="8"/>
      <c r="CW16" s="8"/>
      <c r="CX16" s="8"/>
      <c r="CY16" s="8"/>
      <c r="CZ16" s="8"/>
      <c r="DA16" s="8"/>
      <c r="DB16" s="85"/>
      <c r="DC16" s="97"/>
      <c r="DD16" s="98"/>
      <c r="DE16" s="235"/>
      <c r="DF16" s="42" t="s">
        <v>337</v>
      </c>
      <c r="DG16" s="8"/>
      <c r="DH16" s="8"/>
      <c r="DI16" s="8"/>
      <c r="DJ16" s="8"/>
      <c r="DK16" s="8"/>
      <c r="DL16" s="85"/>
      <c r="DM16" s="97"/>
      <c r="DN16" s="108">
        <f>DH16+DJ16+DL16</f>
        <v>0</v>
      </c>
      <c r="DU16" s="211"/>
      <c r="DV16" s="158" t="s">
        <v>337</v>
      </c>
      <c r="DW16" s="97">
        <f t="shared" si="7"/>
        <v>2500</v>
      </c>
      <c r="DX16" s="98">
        <f t="shared" si="8"/>
        <v>0</v>
      </c>
    </row>
    <row r="17" spans="1:128" ht="35.25" customHeight="1">
      <c r="A17" s="31" t="s">
        <v>135</v>
      </c>
      <c r="B17" s="42" t="s">
        <v>408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5"/>
      <c r="O17" s="90"/>
      <c r="P17" s="31" t="s">
        <v>409</v>
      </c>
      <c r="Q17" s="42" t="s">
        <v>408</v>
      </c>
      <c r="R17" s="8"/>
      <c r="S17" s="8"/>
      <c r="T17" s="8"/>
      <c r="U17" s="85"/>
      <c r="V17" s="85"/>
      <c r="W17" s="85"/>
      <c r="X17" s="97"/>
      <c r="Y17" s="98"/>
      <c r="Z17" s="30"/>
      <c r="AA17" s="30"/>
      <c r="AB17" s="93"/>
      <c r="AC17" s="83" t="s">
        <v>135</v>
      </c>
      <c r="AD17" s="42" t="s">
        <v>408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31" t="s">
        <v>135</v>
      </c>
      <c r="AR17" s="42" t="s">
        <v>408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31" t="s">
        <v>135</v>
      </c>
      <c r="BF17" s="42" t="s">
        <v>408</v>
      </c>
      <c r="BG17" s="8"/>
      <c r="BH17" s="8"/>
      <c r="BI17" s="8">
        <v>3200</v>
      </c>
      <c r="BJ17" s="8"/>
      <c r="BK17" s="8"/>
      <c r="BL17" s="85"/>
      <c r="BM17" s="97">
        <f t="shared" si="2"/>
        <v>3200</v>
      </c>
      <c r="BN17" s="98"/>
      <c r="BO17" s="29"/>
      <c r="BP17" s="137" t="s">
        <v>135</v>
      </c>
      <c r="BQ17" s="42" t="s">
        <v>408</v>
      </c>
      <c r="BR17" s="8"/>
      <c r="BS17" s="8"/>
      <c r="BT17" s="8"/>
      <c r="BU17" s="8"/>
      <c r="BV17" s="8"/>
      <c r="BW17" s="8"/>
      <c r="BX17" s="8"/>
      <c r="BY17" s="85"/>
      <c r="BZ17" s="97"/>
      <c r="CA17" s="108"/>
      <c r="CB17" s="30"/>
      <c r="CC17" s="30"/>
      <c r="CD17" s="31" t="s">
        <v>135</v>
      </c>
      <c r="CE17" s="42" t="s">
        <v>408</v>
      </c>
      <c r="CF17" s="8"/>
      <c r="CG17" s="8"/>
      <c r="CH17" s="8"/>
      <c r="CI17" s="85"/>
      <c r="CJ17" s="111"/>
      <c r="CK17" s="108"/>
      <c r="CL17" s="30"/>
      <c r="CM17" s="30"/>
      <c r="CN17" s="29"/>
      <c r="CO17" s="30"/>
      <c r="CQ17" s="31" t="s">
        <v>135</v>
      </c>
      <c r="CR17" s="42" t="s">
        <v>408</v>
      </c>
      <c r="CS17" s="8"/>
      <c r="CT17" s="8"/>
      <c r="CU17" s="8"/>
      <c r="CV17" s="8"/>
      <c r="CW17" s="8"/>
      <c r="CX17" s="8"/>
      <c r="CY17" s="8"/>
      <c r="CZ17" s="8"/>
      <c r="DA17" s="8"/>
      <c r="DB17" s="85"/>
      <c r="DC17" s="97"/>
      <c r="DD17" s="98"/>
      <c r="DE17" s="137" t="s">
        <v>135</v>
      </c>
      <c r="DF17" s="42" t="s">
        <v>408</v>
      </c>
      <c r="DG17" s="8"/>
      <c r="DH17" s="8"/>
      <c r="DI17" s="8"/>
      <c r="DJ17" s="8"/>
      <c r="DK17" s="8"/>
      <c r="DL17" s="85"/>
      <c r="DM17" s="97"/>
      <c r="DN17" s="108"/>
      <c r="DU17" s="31" t="s">
        <v>135</v>
      </c>
      <c r="DV17" s="158" t="s">
        <v>472</v>
      </c>
      <c r="DW17" s="97">
        <f t="shared" si="7"/>
        <v>3200</v>
      </c>
      <c r="DX17" s="98">
        <f t="shared" si="8"/>
        <v>0</v>
      </c>
    </row>
    <row r="18" spans="1:128" ht="25.5" customHeight="1">
      <c r="A18" s="202" t="s">
        <v>333</v>
      </c>
      <c r="B18" s="202"/>
      <c r="C18" s="7">
        <f>SUM(C12:C17)</f>
        <v>90740</v>
      </c>
      <c r="D18" s="7">
        <f aca="true" t="shared" si="18" ref="D18:N18">SUM(D12:D17)</f>
        <v>0</v>
      </c>
      <c r="E18" s="7">
        <f t="shared" si="18"/>
        <v>31180</v>
      </c>
      <c r="F18" s="7">
        <f t="shared" si="18"/>
        <v>0</v>
      </c>
      <c r="G18" s="7">
        <f t="shared" si="18"/>
        <v>5000</v>
      </c>
      <c r="H18" s="7">
        <f t="shared" si="18"/>
        <v>0</v>
      </c>
      <c r="I18" s="7">
        <f t="shared" si="18"/>
        <v>1300</v>
      </c>
      <c r="J18" s="7">
        <f t="shared" si="18"/>
        <v>0</v>
      </c>
      <c r="K18" s="7">
        <f t="shared" si="18"/>
        <v>20500</v>
      </c>
      <c r="L18" s="7">
        <f t="shared" si="18"/>
        <v>0</v>
      </c>
      <c r="M18" s="7">
        <f t="shared" si="18"/>
        <v>5545</v>
      </c>
      <c r="N18" s="7">
        <f t="shared" si="18"/>
        <v>0</v>
      </c>
      <c r="O18" s="91"/>
      <c r="P18" s="202" t="s">
        <v>333</v>
      </c>
      <c r="Q18" s="202"/>
      <c r="R18" s="7">
        <f aca="true" t="shared" si="19" ref="R18:W18">SUM(R12:R16)</f>
        <v>1800</v>
      </c>
      <c r="S18" s="7">
        <f t="shared" si="19"/>
        <v>0</v>
      </c>
      <c r="T18" s="7">
        <f t="shared" si="19"/>
        <v>200</v>
      </c>
      <c r="U18" s="86">
        <f t="shared" si="19"/>
        <v>0</v>
      </c>
      <c r="V18" s="86">
        <f t="shared" si="19"/>
        <v>3990</v>
      </c>
      <c r="W18" s="86">
        <f t="shared" si="19"/>
        <v>0</v>
      </c>
      <c r="X18" s="97">
        <f>SUM(C18+E18+G18+I18+K18+M18+R18+T18+V18)</f>
        <v>160255</v>
      </c>
      <c r="Y18" s="98">
        <f>SUM(D18+F18+H18+J18+L18+N18+S18+U18+W18)</f>
        <v>0</v>
      </c>
      <c r="Z18" s="29"/>
      <c r="AA18" s="29"/>
      <c r="AB18" s="101"/>
      <c r="AC18" s="171" t="s">
        <v>333</v>
      </c>
      <c r="AD18" s="172"/>
      <c r="AE18" s="7">
        <f>SUM(AE12:AE17)</f>
        <v>1904761</v>
      </c>
      <c r="AF18" s="7">
        <f>SUM(AF12:AF17)</f>
        <v>0</v>
      </c>
      <c r="AG18" s="7">
        <f>SUM(AG12:AG17)</f>
        <v>4500</v>
      </c>
      <c r="AH18" s="7">
        <f aca="true" t="shared" si="20" ref="AH18:AO18">SUM(AH12:AH16)</f>
        <v>0</v>
      </c>
      <c r="AI18" s="7">
        <f t="shared" si="20"/>
        <v>206</v>
      </c>
      <c r="AJ18" s="7">
        <f t="shared" si="20"/>
        <v>0</v>
      </c>
      <c r="AK18" s="7">
        <f t="shared" si="20"/>
        <v>1000</v>
      </c>
      <c r="AL18" s="7">
        <f t="shared" si="20"/>
        <v>0</v>
      </c>
      <c r="AM18" s="7">
        <f t="shared" si="20"/>
        <v>1000</v>
      </c>
      <c r="AN18" s="7">
        <f t="shared" si="20"/>
        <v>0</v>
      </c>
      <c r="AO18" s="7">
        <f t="shared" si="20"/>
        <v>8340</v>
      </c>
      <c r="AP18" s="7">
        <f>SUM(AF12:AF17)</f>
        <v>0</v>
      </c>
      <c r="AQ18" s="202" t="s">
        <v>333</v>
      </c>
      <c r="AR18" s="202"/>
      <c r="AS18" s="7">
        <f>SUM(AS12:AS16)</f>
        <v>15605</v>
      </c>
      <c r="AT18" s="7">
        <f aca="true" t="shared" si="21" ref="AT18:BD18">SUM(AT12:AT16)</f>
        <v>0</v>
      </c>
      <c r="AU18" s="7">
        <f>SUM(AU12:AU16)</f>
        <v>1100</v>
      </c>
      <c r="AV18" s="7">
        <f t="shared" si="21"/>
        <v>0</v>
      </c>
      <c r="AW18" s="7">
        <f t="shared" si="21"/>
        <v>2000</v>
      </c>
      <c r="AX18" s="7">
        <f t="shared" si="21"/>
        <v>0</v>
      </c>
      <c r="AY18" s="7">
        <f t="shared" si="21"/>
        <v>240</v>
      </c>
      <c r="AZ18" s="7">
        <f t="shared" si="21"/>
        <v>0</v>
      </c>
      <c r="BA18" s="7">
        <f t="shared" si="21"/>
        <v>600</v>
      </c>
      <c r="BB18" s="7">
        <f t="shared" si="21"/>
        <v>0</v>
      </c>
      <c r="BC18" s="7">
        <f>SUM(BC12:BC16)</f>
        <v>220</v>
      </c>
      <c r="BD18" s="7">
        <f t="shared" si="21"/>
        <v>0</v>
      </c>
      <c r="BE18" s="202" t="s">
        <v>333</v>
      </c>
      <c r="BF18" s="202"/>
      <c r="BG18" s="7">
        <f>SUM(BG12:BG17)</f>
        <v>7908</v>
      </c>
      <c r="BH18" s="7">
        <f>SUM(BH12:BH16)</f>
        <v>0</v>
      </c>
      <c r="BI18" s="7">
        <f>SUM(BI12:BI17)</f>
        <v>11200</v>
      </c>
      <c r="BJ18" s="7">
        <f>SUM(BJ12:BJ16)</f>
        <v>0</v>
      </c>
      <c r="BK18" s="7">
        <f>SUM(BK12:BK17)</f>
        <v>818</v>
      </c>
      <c r="BL18" s="86">
        <f>SUM(BL12:BL16)</f>
        <v>0</v>
      </c>
      <c r="BM18" s="97">
        <f t="shared" si="2"/>
        <v>1959498</v>
      </c>
      <c r="BN18" s="98">
        <f>SUM(BN12:BN17)</f>
        <v>0</v>
      </c>
      <c r="BO18" s="29"/>
      <c r="BP18" s="238" t="s">
        <v>333</v>
      </c>
      <c r="BQ18" s="202"/>
      <c r="BR18" s="7">
        <f>SUM(BR12:BR16)</f>
        <v>27312</v>
      </c>
      <c r="BS18" s="7">
        <f>SUM(BU12:BU16)</f>
        <v>0</v>
      </c>
      <c r="BT18" s="7">
        <f>SUM(BT12:BT16)</f>
        <v>59202</v>
      </c>
      <c r="BU18" s="7">
        <f aca="true" t="shared" si="22" ref="BU18:CA18">SUM(BU12:BU16)</f>
        <v>0</v>
      </c>
      <c r="BV18" s="7">
        <f t="shared" si="22"/>
        <v>2159</v>
      </c>
      <c r="BW18" s="7">
        <f t="shared" si="22"/>
        <v>0</v>
      </c>
      <c r="BX18" s="7">
        <f t="shared" si="22"/>
        <v>4962</v>
      </c>
      <c r="BY18" s="86">
        <f t="shared" si="22"/>
        <v>0</v>
      </c>
      <c r="BZ18" s="97">
        <f>SUM(BZ12:BZ17)</f>
        <v>93635</v>
      </c>
      <c r="CA18" s="98">
        <f t="shared" si="22"/>
        <v>0</v>
      </c>
      <c r="CB18" s="29"/>
      <c r="CC18" s="29"/>
      <c r="CD18" s="202" t="s">
        <v>333</v>
      </c>
      <c r="CE18" s="202"/>
      <c r="CF18" s="7">
        <f aca="true" t="shared" si="23" ref="CF18:CK18">SUM(CF12:CF16)</f>
        <v>47131</v>
      </c>
      <c r="CG18" s="7">
        <f t="shared" si="23"/>
        <v>0</v>
      </c>
      <c r="CH18" s="7">
        <f t="shared" si="23"/>
        <v>7257</v>
      </c>
      <c r="CI18" s="86">
        <f t="shared" si="23"/>
        <v>0</v>
      </c>
      <c r="CJ18" s="97">
        <f t="shared" si="23"/>
        <v>54388</v>
      </c>
      <c r="CK18" s="98">
        <f t="shared" si="23"/>
        <v>0</v>
      </c>
      <c r="CL18" s="29"/>
      <c r="CM18" s="29"/>
      <c r="CN18" s="29"/>
      <c r="CO18" s="29"/>
      <c r="CQ18" s="202" t="s">
        <v>333</v>
      </c>
      <c r="CR18" s="202"/>
      <c r="CS18" s="7">
        <f>SUM(CS12:CS17)</f>
        <v>49405</v>
      </c>
      <c r="CT18" s="7">
        <f aca="true" t="shared" si="24" ref="CT18:DB18">SUM(CT12:CT17)</f>
        <v>0</v>
      </c>
      <c r="CU18" s="7">
        <f t="shared" si="24"/>
        <v>9510</v>
      </c>
      <c r="CV18" s="7">
        <f t="shared" si="24"/>
        <v>0</v>
      </c>
      <c r="CW18" s="7">
        <f t="shared" si="24"/>
        <v>4971</v>
      </c>
      <c r="CX18" s="7">
        <f t="shared" si="24"/>
        <v>0</v>
      </c>
      <c r="CY18" s="7">
        <f t="shared" si="24"/>
        <v>6172</v>
      </c>
      <c r="CZ18" s="7">
        <f t="shared" si="24"/>
        <v>0</v>
      </c>
      <c r="DA18" s="7">
        <f t="shared" si="24"/>
        <v>8862</v>
      </c>
      <c r="DB18" s="86">
        <f t="shared" si="24"/>
        <v>0</v>
      </c>
      <c r="DC18" s="97">
        <f>SUM(DC12:DC17)</f>
        <v>78920</v>
      </c>
      <c r="DD18" s="98">
        <f>SUM(DD12:DD16)</f>
        <v>0</v>
      </c>
      <c r="DE18" s="238" t="s">
        <v>333</v>
      </c>
      <c r="DF18" s="202"/>
      <c r="DG18" s="7">
        <f aca="true" t="shared" si="25" ref="DG18:DN18">SUM(DG12:DG16)</f>
        <v>5423</v>
      </c>
      <c r="DH18" s="7">
        <f t="shared" si="25"/>
        <v>0</v>
      </c>
      <c r="DI18" s="7">
        <f t="shared" si="25"/>
        <v>679</v>
      </c>
      <c r="DJ18" s="7">
        <f t="shared" si="25"/>
        <v>0</v>
      </c>
      <c r="DK18" s="7">
        <f t="shared" si="25"/>
        <v>843</v>
      </c>
      <c r="DL18" s="86">
        <f t="shared" si="25"/>
        <v>0</v>
      </c>
      <c r="DM18" s="97">
        <f>SUM(DM12:DM16)</f>
        <v>6945</v>
      </c>
      <c r="DN18" s="98">
        <f t="shared" si="25"/>
        <v>0</v>
      </c>
      <c r="DU18" s="202" t="s">
        <v>333</v>
      </c>
      <c r="DV18" s="212"/>
      <c r="DW18" s="97">
        <f t="shared" si="7"/>
        <v>2353641</v>
      </c>
      <c r="DX18" s="98">
        <f t="shared" si="8"/>
        <v>0</v>
      </c>
    </row>
    <row r="19" spans="1:128" ht="25.5" customHeight="1" thickBot="1">
      <c r="A19" s="213" t="s">
        <v>370</v>
      </c>
      <c r="B19" s="213"/>
      <c r="C19" s="8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5"/>
      <c r="O19" s="90"/>
      <c r="P19" s="213" t="s">
        <v>370</v>
      </c>
      <c r="Q19" s="213"/>
      <c r="R19" s="8"/>
      <c r="S19" s="8"/>
      <c r="T19" s="8"/>
      <c r="U19" s="85"/>
      <c r="V19" s="85">
        <v>6</v>
      </c>
      <c r="W19" s="85"/>
      <c r="X19" s="99">
        <f>SUM(C19+E19+G19+I19+K19+M19+R19+T19+V19)</f>
        <v>26</v>
      </c>
      <c r="Y19" s="100">
        <f>SUM(D19+F19+H19+J19+L19+N19)</f>
        <v>0</v>
      </c>
      <c r="Z19" s="30"/>
      <c r="AA19" s="30"/>
      <c r="AB19" s="102"/>
      <c r="AC19" s="191" t="s">
        <v>370</v>
      </c>
      <c r="AD19" s="169"/>
      <c r="AE19" s="8">
        <v>3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13" t="s">
        <v>370</v>
      </c>
      <c r="AR19" s="213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213" t="s">
        <v>370</v>
      </c>
      <c r="BF19" s="213"/>
      <c r="BG19" s="2">
        <v>8</v>
      </c>
      <c r="BH19" s="2"/>
      <c r="BI19" s="2"/>
      <c r="BJ19" s="2"/>
      <c r="BK19" s="2"/>
      <c r="BL19" s="53"/>
      <c r="BM19" s="99">
        <f>SUM(AE19+AG19+AI19+AK19+AM19+AO19+AS19+AU19+AW19+AY19+BA19+BC19+BG19+BK19)</f>
        <v>11</v>
      </c>
      <c r="BN19" s="100">
        <f>SUM(AF19+AH19+AJ19+AL19+AN19+AP19+AT19+AV19+AX19+AZ19+BB19+BD19+BH19+BL19)</f>
        <v>0</v>
      </c>
      <c r="BO19" s="29"/>
      <c r="BP19" s="169" t="s">
        <v>370</v>
      </c>
      <c r="BQ19" s="213"/>
      <c r="BR19" s="8">
        <v>8</v>
      </c>
      <c r="BS19" s="8"/>
      <c r="BT19" s="8">
        <v>19</v>
      </c>
      <c r="BU19" s="8"/>
      <c r="BV19" s="8">
        <v>1</v>
      </c>
      <c r="BW19" s="8"/>
      <c r="BX19" s="8"/>
      <c r="BY19" s="85"/>
      <c r="BZ19" s="99">
        <f>BR19+BT19+BV19+BX19</f>
        <v>28</v>
      </c>
      <c r="CA19" s="100">
        <f>BS19+BU19+BW19+BY19</f>
        <v>0</v>
      </c>
      <c r="CB19" s="29"/>
      <c r="CC19" s="29"/>
      <c r="CD19" s="213" t="s">
        <v>370</v>
      </c>
      <c r="CE19" s="213"/>
      <c r="CF19" s="8">
        <v>21</v>
      </c>
      <c r="CG19" s="8"/>
      <c r="CH19" s="8"/>
      <c r="CI19" s="85"/>
      <c r="CJ19" s="112">
        <f>CF19+CH19</f>
        <v>21</v>
      </c>
      <c r="CK19" s="113">
        <f>CG19+CI19</f>
        <v>0</v>
      </c>
      <c r="CL19" s="30"/>
      <c r="CM19" s="30"/>
      <c r="CN19" s="29"/>
      <c r="CO19" s="29"/>
      <c r="CQ19" s="213" t="s">
        <v>370</v>
      </c>
      <c r="CR19" s="213"/>
      <c r="CS19" s="2">
        <v>15</v>
      </c>
      <c r="CT19" s="2"/>
      <c r="CU19" s="2">
        <v>3</v>
      </c>
      <c r="CV19" s="2"/>
      <c r="CW19" s="2">
        <v>3</v>
      </c>
      <c r="CX19" s="2"/>
      <c r="CY19" s="2">
        <v>3</v>
      </c>
      <c r="CZ19" s="2"/>
      <c r="DA19" s="2"/>
      <c r="DB19" s="53"/>
      <c r="DC19" s="99">
        <f>CS19+CU19+CW19+CY19</f>
        <v>24</v>
      </c>
      <c r="DD19" s="100">
        <f>CT19+CV19+CX19+CZ19+DB19</f>
        <v>0</v>
      </c>
      <c r="DE19" s="169" t="s">
        <v>370</v>
      </c>
      <c r="DF19" s="213"/>
      <c r="DG19" s="8">
        <v>2</v>
      </c>
      <c r="DH19" s="8"/>
      <c r="DI19" s="8"/>
      <c r="DJ19" s="8"/>
      <c r="DK19" s="8"/>
      <c r="DL19" s="85"/>
      <c r="DM19" s="99">
        <f>DG19+DI19+DK19</f>
        <v>2</v>
      </c>
      <c r="DN19" s="113">
        <f>DH19+DJ19+DL19</f>
        <v>0</v>
      </c>
      <c r="DU19" s="213" t="s">
        <v>370</v>
      </c>
      <c r="DV19" s="191"/>
      <c r="DW19" s="99">
        <f>SUM(X19+AA20+BM19+BZ19+CJ19+DC19+DM19)</f>
        <v>112</v>
      </c>
      <c r="DX19" s="100">
        <f>SUM(Y19+BN19+CA19+CK19+DD19+DN19)</f>
        <v>0</v>
      </c>
    </row>
    <row r="20" spans="1:67" ht="12.75">
      <c r="A20" s="37"/>
      <c r="B20" s="40"/>
      <c r="AC20" s="59"/>
      <c r="AD20" s="59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59"/>
      <c r="BN20" s="157"/>
      <c r="BO20" s="59"/>
    </row>
    <row r="21" spans="1:128" ht="12.75">
      <c r="A21" s="37"/>
      <c r="B21" s="40"/>
      <c r="AC21" s="181" t="s">
        <v>459</v>
      </c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 t="s">
        <v>76</v>
      </c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CW21" s="37" t="s">
        <v>134</v>
      </c>
      <c r="DF21" s="181" t="s">
        <v>135</v>
      </c>
      <c r="DG21" s="181"/>
      <c r="DH21" s="181"/>
      <c r="DI21" s="181"/>
      <c r="DJ21" s="181"/>
      <c r="DK21" s="181"/>
      <c r="DL21" s="181"/>
      <c r="DM21" s="181"/>
      <c r="DN21" s="181"/>
      <c r="DU21" s="181" t="s">
        <v>473</v>
      </c>
      <c r="DV21" s="181"/>
      <c r="DW21" s="181"/>
      <c r="DX21" s="181"/>
    </row>
    <row r="22" spans="1:127" ht="12.75">
      <c r="A22" s="181" t="s">
        <v>79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181" t="s">
        <v>80</v>
      </c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BE22" s="181" t="s">
        <v>77</v>
      </c>
      <c r="BF22" s="181"/>
      <c r="BG22" s="181"/>
      <c r="BH22" s="181"/>
      <c r="BI22" s="181"/>
      <c r="BJ22" s="181"/>
      <c r="BK22" s="181"/>
      <c r="BL22" s="181"/>
      <c r="BM22" s="181"/>
      <c r="BN22" s="181"/>
      <c r="BO22" s="37"/>
      <c r="BP22" s="181">
        <v>6</v>
      </c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37"/>
      <c r="CC22" s="37"/>
      <c r="CD22" s="181" t="s">
        <v>82</v>
      </c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DW22" s="3"/>
    </row>
    <row r="23" spans="1:2" ht="12.75">
      <c r="A23" s="37"/>
      <c r="B23" s="40"/>
    </row>
    <row r="24" spans="1:78" ht="12.75">
      <c r="A24" s="37"/>
      <c r="B24" s="40"/>
      <c r="BZ24" s="3"/>
    </row>
    <row r="25" spans="1:127" ht="12.75">
      <c r="A25" s="37"/>
      <c r="B25" s="40"/>
      <c r="DW25" s="3"/>
    </row>
    <row r="26" spans="1:65" ht="12.75">
      <c r="A26" s="37"/>
      <c r="BM26" s="3"/>
    </row>
    <row r="27" ht="12.75">
      <c r="A27" s="37"/>
    </row>
    <row r="28" ht="12.75">
      <c r="A28" s="37"/>
    </row>
    <row r="29" ht="12.75">
      <c r="A29" s="37"/>
    </row>
    <row r="30" ht="12.75">
      <c r="A30" s="37"/>
    </row>
    <row r="31" ht="12.75">
      <c r="A31" s="37"/>
    </row>
    <row r="32" ht="12.75">
      <c r="A32" s="37"/>
    </row>
  </sheetData>
  <mergeCells count="126">
    <mergeCell ref="DF21:DN21"/>
    <mergeCell ref="CW5:CX5"/>
    <mergeCell ref="CS5:CT5"/>
    <mergeCell ref="DK5:DL5"/>
    <mergeCell ref="DM5:DN5"/>
    <mergeCell ref="DC4:DD5"/>
    <mergeCell ref="DG5:DH5"/>
    <mergeCell ref="DE19:DF19"/>
    <mergeCell ref="DE18:DF18"/>
    <mergeCell ref="DE12:DF12"/>
    <mergeCell ref="CD22:CP22"/>
    <mergeCell ref="CH5:CI5"/>
    <mergeCell ref="CJ5:CK5"/>
    <mergeCell ref="BZ5:CA5"/>
    <mergeCell ref="CL5:CM5"/>
    <mergeCell ref="CN5:CO5"/>
    <mergeCell ref="CD19:CE19"/>
    <mergeCell ref="CD18:CE18"/>
    <mergeCell ref="BP1:CA1"/>
    <mergeCell ref="BP22:CA22"/>
    <mergeCell ref="P22:AA22"/>
    <mergeCell ref="P1:AA1"/>
    <mergeCell ref="AQ21:BD21"/>
    <mergeCell ref="AQ1:BD1"/>
    <mergeCell ref="AU5:AV5"/>
    <mergeCell ref="BE22:BN22"/>
    <mergeCell ref="BC5:BD5"/>
    <mergeCell ref="BP18:BQ18"/>
    <mergeCell ref="A1:N1"/>
    <mergeCell ref="AC1:AP1"/>
    <mergeCell ref="AC21:AP21"/>
    <mergeCell ref="BK5:BL5"/>
    <mergeCell ref="BI5:BJ5"/>
    <mergeCell ref="P18:Q18"/>
    <mergeCell ref="P19:Q19"/>
    <mergeCell ref="G5:H5"/>
    <mergeCell ref="I5:J5"/>
    <mergeCell ref="P12:Q12"/>
    <mergeCell ref="M5:N5"/>
    <mergeCell ref="A22:O22"/>
    <mergeCell ref="AC19:AD19"/>
    <mergeCell ref="BE18:BF18"/>
    <mergeCell ref="A19:B19"/>
    <mergeCell ref="A12:B12"/>
    <mergeCell ref="A18:B18"/>
    <mergeCell ref="A15:A16"/>
    <mergeCell ref="E5:F5"/>
    <mergeCell ref="AO5:AP5"/>
    <mergeCell ref="DE15:DE16"/>
    <mergeCell ref="BE1:BN1"/>
    <mergeCell ref="CD1:CP1"/>
    <mergeCell ref="CQ1:DD1"/>
    <mergeCell ref="DE1:DO1"/>
    <mergeCell ref="DE2:DN2"/>
    <mergeCell ref="BX5:BY5"/>
    <mergeCell ref="BT5:BU5"/>
    <mergeCell ref="BV5:BW5"/>
    <mergeCell ref="BP5:BQ6"/>
    <mergeCell ref="BP19:BQ19"/>
    <mergeCell ref="BP12:BQ12"/>
    <mergeCell ref="BP15:BP16"/>
    <mergeCell ref="CY5:CZ5"/>
    <mergeCell ref="CQ19:CR19"/>
    <mergeCell ref="CQ12:CR12"/>
    <mergeCell ref="CQ18:CR18"/>
    <mergeCell ref="CQ15:CQ16"/>
    <mergeCell ref="DA5:DB5"/>
    <mergeCell ref="BR5:BS5"/>
    <mergeCell ref="CD5:CE6"/>
    <mergeCell ref="CQ5:CR6"/>
    <mergeCell ref="BE19:BF19"/>
    <mergeCell ref="AQ19:AR19"/>
    <mergeCell ref="AQ18:AR18"/>
    <mergeCell ref="AW5:AX5"/>
    <mergeCell ref="AY5:AZ5"/>
    <mergeCell ref="BA5:BB5"/>
    <mergeCell ref="AQ12:AR12"/>
    <mergeCell ref="AQ15:AQ16"/>
    <mergeCell ref="AQ5:AR6"/>
    <mergeCell ref="BE5:BF6"/>
    <mergeCell ref="BE15:BE16"/>
    <mergeCell ref="BE12:BF12"/>
    <mergeCell ref="CF5:CG5"/>
    <mergeCell ref="CD12:CE12"/>
    <mergeCell ref="CD15:CD16"/>
    <mergeCell ref="BM4:BN5"/>
    <mergeCell ref="DU12:DV12"/>
    <mergeCell ref="AC5:AD6"/>
    <mergeCell ref="P15:P16"/>
    <mergeCell ref="A2:N2"/>
    <mergeCell ref="P4:Y4"/>
    <mergeCell ref="X5:Y5"/>
    <mergeCell ref="P2:Y2"/>
    <mergeCell ref="X3:Y3"/>
    <mergeCell ref="P5:Q6"/>
    <mergeCell ref="R5:S5"/>
    <mergeCell ref="AB12:AD12"/>
    <mergeCell ref="A4:N4"/>
    <mergeCell ref="AS5:AT5"/>
    <mergeCell ref="AK5:AL5"/>
    <mergeCell ref="AM5:AN5"/>
    <mergeCell ref="V5:W5"/>
    <mergeCell ref="A5:B6"/>
    <mergeCell ref="AG5:AH5"/>
    <mergeCell ref="AI5:AJ5"/>
    <mergeCell ref="K5:L5"/>
    <mergeCell ref="T5:U5"/>
    <mergeCell ref="DQ1:EB1"/>
    <mergeCell ref="C5:D5"/>
    <mergeCell ref="DU4:DV6"/>
    <mergeCell ref="BP2:CA2"/>
    <mergeCell ref="CD2:CK2"/>
    <mergeCell ref="DU2:DX2"/>
    <mergeCell ref="DI5:DJ5"/>
    <mergeCell ref="CU5:CV5"/>
    <mergeCell ref="DE5:DF6"/>
    <mergeCell ref="DU21:DX21"/>
    <mergeCell ref="BP4:CA4"/>
    <mergeCell ref="AC18:AD18"/>
    <mergeCell ref="CQ2:DD2"/>
    <mergeCell ref="DW4:DX5"/>
    <mergeCell ref="DU15:DU16"/>
    <mergeCell ref="DU18:DV18"/>
    <mergeCell ref="AE5:AF5"/>
    <mergeCell ref="DU19:DV19"/>
    <mergeCell ref="AC15:AC16"/>
  </mergeCells>
  <printOptions horizontalCentered="1"/>
  <pageMargins left="0.52" right="0.39" top="0.984251968503937" bottom="0.984251968503937" header="0.5118110236220472" footer="0.5118110236220472"/>
  <pageSetup horizontalDpi="600" verticalDpi="600" orientation="landscape" paperSize="9" r:id="rId1"/>
  <headerFooter alignWithMargins="0">
    <oddHeader>&amp;C2/1.-2/6. melléklet az 1/2012. II. 13.) önkormányzati rendelethez</oddHeader>
    <oddFooter>&amp;C
</oddFooter>
  </headerFooter>
  <colBreaks count="8" manualBreakCount="8">
    <brk id="27" max="18" man="1"/>
    <brk id="42" max="65535" man="1"/>
    <brk id="56" max="65535" man="1"/>
    <brk id="67" max="65535" man="1"/>
    <brk id="81" max="65535" man="1"/>
    <brk id="94" max="65535" man="1"/>
    <brk id="108" max="65535" man="1"/>
    <brk id="1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C13" sqref="C13"/>
    </sheetView>
  </sheetViews>
  <sheetFormatPr defaultColWidth="9.140625" defaultRowHeight="12.75"/>
  <cols>
    <col min="1" max="1" width="5.28125" style="0" customWidth="1"/>
    <col min="2" max="2" width="25.7109375" style="0" customWidth="1"/>
    <col min="4" max="4" width="13.7109375" style="0" customWidth="1"/>
    <col min="7" max="7" width="32.140625" style="0" customWidth="1"/>
  </cols>
  <sheetData>
    <row r="1" spans="1:7" ht="12.75">
      <c r="A1" s="39" t="s">
        <v>420</v>
      </c>
      <c r="B1" s="39"/>
      <c r="C1" s="39"/>
      <c r="D1" s="39"/>
      <c r="E1" s="39"/>
      <c r="F1" s="39"/>
      <c r="G1" s="39"/>
    </row>
    <row r="2" spans="1:7" ht="12.75">
      <c r="A2" s="39"/>
      <c r="B2" s="39"/>
      <c r="C2" s="39"/>
      <c r="D2" s="39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12.75">
      <c r="A4" s="39"/>
      <c r="B4" s="39"/>
      <c r="C4" s="39"/>
      <c r="D4" s="39"/>
      <c r="E4" s="39"/>
      <c r="F4" s="39"/>
      <c r="G4" s="39"/>
    </row>
    <row r="5" ht="12.75">
      <c r="G5" s="4" t="s">
        <v>173</v>
      </c>
    </row>
    <row r="6" spans="1:7" ht="12.75">
      <c r="A6" s="222" t="s">
        <v>167</v>
      </c>
      <c r="B6" s="190" t="s">
        <v>168</v>
      </c>
      <c r="C6" s="190" t="s">
        <v>165</v>
      </c>
      <c r="D6" s="213" t="s">
        <v>1</v>
      </c>
      <c r="E6" s="213"/>
      <c r="F6" s="213"/>
      <c r="G6" s="190" t="s">
        <v>166</v>
      </c>
    </row>
    <row r="7" spans="1:7" ht="12.75">
      <c r="A7" s="222"/>
      <c r="B7" s="190"/>
      <c r="C7" s="190"/>
      <c r="D7" s="2" t="s">
        <v>0</v>
      </c>
      <c r="E7" s="2" t="s">
        <v>31</v>
      </c>
      <c r="F7" s="2" t="s">
        <v>162</v>
      </c>
      <c r="G7" s="190"/>
    </row>
    <row r="8" spans="1:7" ht="25.5" customHeight="1">
      <c r="A8" s="1" t="s">
        <v>75</v>
      </c>
      <c r="B8" s="11" t="s">
        <v>416</v>
      </c>
      <c r="C8" s="2"/>
      <c r="D8" s="8">
        <v>1852786</v>
      </c>
      <c r="E8" s="8"/>
      <c r="F8" s="8"/>
      <c r="G8" s="2" t="s">
        <v>170</v>
      </c>
    </row>
    <row r="9" spans="1:7" ht="37.5" customHeight="1">
      <c r="A9" s="1" t="s">
        <v>76</v>
      </c>
      <c r="B9" s="11" t="s">
        <v>416</v>
      </c>
      <c r="C9" s="2"/>
      <c r="D9" s="8">
        <v>1800</v>
      </c>
      <c r="E9" s="8"/>
      <c r="F9" s="8"/>
      <c r="G9" s="11" t="s">
        <v>172</v>
      </c>
    </row>
    <row r="10" spans="1:7" ht="25.5" customHeight="1">
      <c r="A10" s="1"/>
      <c r="B10" s="25" t="s">
        <v>171</v>
      </c>
      <c r="C10" s="2"/>
      <c r="D10" s="7">
        <f>SUM(D8:D9)</f>
        <v>1854586</v>
      </c>
      <c r="E10" s="7">
        <f>SUM(E8:E9)</f>
        <v>0</v>
      </c>
      <c r="F10" s="7">
        <f>SUM(F8:F9)</f>
        <v>0</v>
      </c>
      <c r="G10" s="2"/>
    </row>
    <row r="11" spans="1:6" ht="12.75">
      <c r="A11" s="37"/>
      <c r="B11" s="38"/>
      <c r="D11" s="3"/>
      <c r="E11" s="3"/>
      <c r="F11" s="3"/>
    </row>
    <row r="12" spans="1:6" ht="12.75">
      <c r="A12" s="37"/>
      <c r="B12" s="38"/>
      <c r="D12" s="3"/>
      <c r="E12" s="3"/>
      <c r="F12" s="3"/>
    </row>
    <row r="13" spans="1:6" ht="12.75">
      <c r="A13" s="37"/>
      <c r="B13" s="38"/>
      <c r="D13" s="3"/>
      <c r="E13" s="3"/>
      <c r="F13" s="3"/>
    </row>
    <row r="14" spans="1:6" ht="12.75">
      <c r="A14" s="37"/>
      <c r="B14" s="38"/>
      <c r="D14" s="3"/>
      <c r="E14" s="3"/>
      <c r="F14" s="3"/>
    </row>
    <row r="15" spans="1:6" ht="12.75">
      <c r="A15" s="37"/>
      <c r="B15" s="38"/>
      <c r="D15" s="3"/>
      <c r="E15" s="3"/>
      <c r="F15" s="3"/>
    </row>
    <row r="16" spans="1:6" ht="12.75">
      <c r="A16" s="37"/>
      <c r="D16" s="3"/>
      <c r="E16" s="3"/>
      <c r="F16" s="3"/>
    </row>
    <row r="17" spans="1:6" ht="12.75">
      <c r="A17" s="37"/>
      <c r="D17" s="3"/>
      <c r="E17" s="3"/>
      <c r="F17" s="3"/>
    </row>
    <row r="18" spans="1:6" ht="12.75">
      <c r="A18" s="37"/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</sheetData>
  <mergeCells count="5">
    <mergeCell ref="A6:A7"/>
    <mergeCell ref="B6:B7"/>
    <mergeCell ref="C6:C7"/>
    <mergeCell ref="G6:G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&amp;C3. melléklet az 1/2012. (II. 13.)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4.28125" style="0" customWidth="1"/>
    <col min="7" max="7" width="27.140625" style="0" customWidth="1"/>
  </cols>
  <sheetData>
    <row r="1" spans="1:7" ht="12.75">
      <c r="A1" s="39" t="s">
        <v>419</v>
      </c>
      <c r="B1" s="39"/>
      <c r="C1" s="39"/>
      <c r="D1" s="39"/>
      <c r="E1" s="39"/>
      <c r="F1" s="39"/>
      <c r="G1" s="39"/>
    </row>
    <row r="2" spans="1:7" ht="12.75">
      <c r="A2" s="39"/>
      <c r="B2" s="39"/>
      <c r="C2" s="39"/>
      <c r="E2" s="39"/>
      <c r="F2" s="39"/>
      <c r="G2" s="39"/>
    </row>
    <row r="5" ht="12.75">
      <c r="G5" s="4" t="s">
        <v>173</v>
      </c>
    </row>
    <row r="6" spans="1:7" ht="12.75">
      <c r="A6" s="222" t="s">
        <v>167</v>
      </c>
      <c r="B6" s="190" t="s">
        <v>168</v>
      </c>
      <c r="C6" s="190" t="s">
        <v>165</v>
      </c>
      <c r="D6" s="213" t="s">
        <v>1</v>
      </c>
      <c r="E6" s="213"/>
      <c r="F6" s="213"/>
      <c r="G6" s="190" t="s">
        <v>166</v>
      </c>
    </row>
    <row r="7" spans="1:7" ht="12.75">
      <c r="A7" s="222"/>
      <c r="B7" s="190"/>
      <c r="C7" s="190"/>
      <c r="D7" s="2" t="s">
        <v>0</v>
      </c>
      <c r="E7" s="2" t="s">
        <v>31</v>
      </c>
      <c r="F7" s="2" t="s">
        <v>162</v>
      </c>
      <c r="G7" s="190"/>
    </row>
    <row r="8" spans="1:7" ht="39.75" customHeight="1">
      <c r="A8" s="1" t="s">
        <v>75</v>
      </c>
      <c r="B8" s="11" t="s">
        <v>416</v>
      </c>
      <c r="C8" s="11"/>
      <c r="D8" s="8">
        <v>6594</v>
      </c>
      <c r="E8" s="8"/>
      <c r="F8" s="2"/>
      <c r="G8" s="2" t="s">
        <v>174</v>
      </c>
    </row>
    <row r="9" spans="1:7" ht="25.5" customHeight="1">
      <c r="A9" s="2"/>
      <c r="B9" s="22" t="s">
        <v>171</v>
      </c>
      <c r="C9" s="2"/>
      <c r="D9" s="7">
        <f>SUM(D8)</f>
        <v>6594</v>
      </c>
      <c r="E9" s="7">
        <f>SUM(E8)</f>
        <v>0</v>
      </c>
      <c r="F9" s="7">
        <f>SUM(F8:F8)</f>
        <v>0</v>
      </c>
      <c r="G9" s="2"/>
    </row>
    <row r="10" spans="4:5" ht="12.75">
      <c r="D10" s="3"/>
      <c r="E10" s="3"/>
    </row>
    <row r="11" spans="4:5" ht="12.75">
      <c r="D11" s="3"/>
      <c r="E11" s="3"/>
    </row>
    <row r="12" spans="4:5" ht="12.75">
      <c r="D12" s="3"/>
      <c r="E12" s="3"/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</sheetData>
  <mergeCells count="5">
    <mergeCell ref="G6:G7"/>
    <mergeCell ref="A6:A7"/>
    <mergeCell ref="B6:B7"/>
    <mergeCell ref="C6:C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1/2012. (II. 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40" sqref="E40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6" ht="12.75">
      <c r="A1" s="39" t="s">
        <v>418</v>
      </c>
      <c r="B1" s="39"/>
      <c r="C1" s="39"/>
      <c r="D1" s="39"/>
      <c r="E1" s="39"/>
      <c r="F1" s="39"/>
    </row>
    <row r="2" spans="1:6" ht="12.75">
      <c r="A2" s="39"/>
      <c r="B2" s="39"/>
      <c r="C2" s="39"/>
      <c r="D2" s="39"/>
      <c r="E2" s="39"/>
      <c r="F2" s="39"/>
    </row>
    <row r="3" spans="1:6" ht="12.75">
      <c r="A3" s="39"/>
      <c r="B3" s="39"/>
      <c r="C3" s="39"/>
      <c r="D3" s="39"/>
      <c r="E3" s="39"/>
      <c r="F3" s="39"/>
    </row>
    <row r="4" spans="1:6" ht="12.75">
      <c r="A4" s="39"/>
      <c r="B4" s="39"/>
      <c r="C4" s="39"/>
      <c r="D4" s="39"/>
      <c r="E4" s="39"/>
      <c r="F4" s="39"/>
    </row>
    <row r="5" ht="12.75">
      <c r="F5" s="4" t="s">
        <v>190</v>
      </c>
    </row>
    <row r="6" spans="1:6" ht="12.75">
      <c r="A6" s="190" t="s">
        <v>2</v>
      </c>
      <c r="B6" s="190"/>
      <c r="C6" s="213" t="s">
        <v>1</v>
      </c>
      <c r="D6" s="213"/>
      <c r="E6" s="213"/>
      <c r="F6" s="213"/>
    </row>
    <row r="7" spans="1:6" ht="33.75">
      <c r="A7" s="190"/>
      <c r="B7" s="190"/>
      <c r="C7" s="28" t="s">
        <v>74</v>
      </c>
      <c r="D7" s="28" t="s">
        <v>31</v>
      </c>
      <c r="E7" s="28" t="s">
        <v>162</v>
      </c>
      <c r="F7" s="32" t="s">
        <v>163</v>
      </c>
    </row>
    <row r="8" spans="1:6" ht="18" customHeight="1">
      <c r="A8" s="236" t="s">
        <v>175</v>
      </c>
      <c r="B8" s="237"/>
      <c r="C8" s="7">
        <v>4620</v>
      </c>
      <c r="D8" s="7">
        <f>SUM(D9:D17)</f>
        <v>0</v>
      </c>
      <c r="E8" s="7">
        <f>SUM(E9:E17)</f>
        <v>0</v>
      </c>
      <c r="F8" s="35"/>
    </row>
    <row r="9" spans="1:6" ht="18" customHeight="1">
      <c r="A9" s="75"/>
      <c r="B9" s="2" t="s">
        <v>176</v>
      </c>
      <c r="C9" s="8"/>
      <c r="D9" s="8"/>
      <c r="E9" s="8"/>
      <c r="F9" s="35"/>
    </row>
    <row r="10" spans="1:6" ht="18" customHeight="1">
      <c r="A10" s="76"/>
      <c r="B10" s="2" t="s">
        <v>177</v>
      </c>
      <c r="C10" s="8"/>
      <c r="D10" s="8"/>
      <c r="E10" s="8"/>
      <c r="F10" s="35"/>
    </row>
    <row r="11" spans="1:6" ht="18" customHeight="1">
      <c r="A11" s="76"/>
      <c r="B11" s="2" t="s">
        <v>178</v>
      </c>
      <c r="C11" s="8"/>
      <c r="D11" s="8"/>
      <c r="E11" s="8"/>
      <c r="F11" s="35"/>
    </row>
    <row r="12" spans="1:6" ht="18" customHeight="1">
      <c r="A12" s="76"/>
      <c r="B12" s="2" t="s">
        <v>179</v>
      </c>
      <c r="C12" s="8"/>
      <c r="D12" s="8"/>
      <c r="E12" s="8"/>
      <c r="F12" s="35"/>
    </row>
    <row r="13" spans="1:6" ht="18" customHeight="1">
      <c r="A13" s="76"/>
      <c r="B13" s="2" t="s">
        <v>180</v>
      </c>
      <c r="C13" s="8"/>
      <c r="D13" s="8"/>
      <c r="E13" s="8"/>
      <c r="F13" s="35"/>
    </row>
    <row r="14" spans="1:6" ht="18" customHeight="1">
      <c r="A14" s="76"/>
      <c r="B14" s="2" t="s">
        <v>181</v>
      </c>
      <c r="C14" s="8"/>
      <c r="D14" s="8"/>
      <c r="E14" s="8"/>
      <c r="F14" s="35"/>
    </row>
    <row r="15" spans="1:6" ht="18" customHeight="1">
      <c r="A15" s="76"/>
      <c r="B15" s="2" t="s">
        <v>182</v>
      </c>
      <c r="C15" s="8"/>
      <c r="D15" s="8"/>
      <c r="E15" s="8"/>
      <c r="F15" s="35"/>
    </row>
    <row r="16" spans="1:6" ht="18" customHeight="1">
      <c r="A16" s="76"/>
      <c r="B16" s="2" t="s">
        <v>183</v>
      </c>
      <c r="C16" s="8"/>
      <c r="D16" s="8"/>
      <c r="E16" s="8"/>
      <c r="F16" s="35"/>
    </row>
    <row r="17" spans="1:6" ht="18" customHeight="1">
      <c r="A17" s="77"/>
      <c r="B17" s="2" t="s">
        <v>184</v>
      </c>
      <c r="C17" s="8"/>
      <c r="D17" s="8"/>
      <c r="E17" s="8"/>
      <c r="F17" s="35"/>
    </row>
    <row r="18" spans="1:6" ht="18" customHeight="1">
      <c r="A18" s="236" t="s">
        <v>185</v>
      </c>
      <c r="B18" s="237"/>
      <c r="C18" s="7">
        <v>5292</v>
      </c>
      <c r="D18" s="7">
        <f>SUM(D19:D23)</f>
        <v>0</v>
      </c>
      <c r="E18" s="7">
        <f>SUM(E19:E23)</f>
        <v>0</v>
      </c>
      <c r="F18" s="35"/>
    </row>
    <row r="19" spans="1:6" ht="18" customHeight="1">
      <c r="A19" s="75"/>
      <c r="B19" s="2" t="s">
        <v>186</v>
      </c>
      <c r="C19" s="8"/>
      <c r="D19" s="8"/>
      <c r="E19" s="8"/>
      <c r="F19" s="35"/>
    </row>
    <row r="20" spans="1:6" ht="18" customHeight="1">
      <c r="A20" s="76"/>
      <c r="B20" s="2" t="s">
        <v>187</v>
      </c>
      <c r="C20" s="8"/>
      <c r="D20" s="8"/>
      <c r="E20" s="8"/>
      <c r="F20" s="35"/>
    </row>
    <row r="21" spans="1:6" ht="18" customHeight="1">
      <c r="A21" s="76"/>
      <c r="B21" s="2" t="s">
        <v>188</v>
      </c>
      <c r="C21" s="8"/>
      <c r="D21" s="8"/>
      <c r="E21" s="8"/>
      <c r="F21" s="35"/>
    </row>
    <row r="22" spans="1:6" ht="18" customHeight="1">
      <c r="A22" s="76"/>
      <c r="B22" s="2" t="s">
        <v>358</v>
      </c>
      <c r="C22" s="8"/>
      <c r="D22" s="8"/>
      <c r="E22" s="8"/>
      <c r="F22" s="35"/>
    </row>
    <row r="23" spans="1:6" ht="18" customHeight="1">
      <c r="A23" s="77"/>
      <c r="B23" s="84" t="s">
        <v>417</v>
      </c>
      <c r="C23" s="8">
        <v>1100</v>
      </c>
      <c r="D23" s="8"/>
      <c r="E23" s="8"/>
      <c r="F23" s="35"/>
    </row>
    <row r="24" spans="1:6" ht="18" customHeight="1">
      <c r="A24" s="212" t="s">
        <v>171</v>
      </c>
      <c r="B24" s="238"/>
      <c r="C24" s="7">
        <f>C8+C18</f>
        <v>9912</v>
      </c>
      <c r="D24" s="7">
        <f>D8+D18</f>
        <v>0</v>
      </c>
      <c r="E24" s="7">
        <f>E8+E18</f>
        <v>0</v>
      </c>
      <c r="F24" s="35"/>
    </row>
  </sheetData>
  <mergeCells count="5">
    <mergeCell ref="A24:B24"/>
    <mergeCell ref="C6:F6"/>
    <mergeCell ref="A6:B7"/>
    <mergeCell ref="A8:B8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1/2012. (II. 13.) 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17" sqref="B17"/>
    </sheetView>
  </sheetViews>
  <sheetFormatPr defaultColWidth="9.140625" defaultRowHeight="12.75"/>
  <cols>
    <col min="1" max="1" width="10.421875" style="0" customWidth="1"/>
    <col min="2" max="2" width="33.421875" style="0" customWidth="1"/>
  </cols>
  <sheetData>
    <row r="1" spans="1:6" ht="12.75">
      <c r="A1" s="195" t="s">
        <v>382</v>
      </c>
      <c r="B1" s="195"/>
      <c r="C1" s="195"/>
      <c r="D1" s="195"/>
      <c r="E1" s="195"/>
      <c r="F1" s="195"/>
    </row>
    <row r="2" spans="1:6" ht="12.75">
      <c r="A2" s="185" t="s">
        <v>421</v>
      </c>
      <c r="B2" s="210"/>
      <c r="C2" s="210"/>
      <c r="D2" s="210"/>
      <c r="E2" s="210"/>
      <c r="F2" s="210"/>
    </row>
    <row r="5" ht="12.75">
      <c r="F5" s="4" t="s">
        <v>190</v>
      </c>
    </row>
    <row r="6" spans="1:6" ht="12.75">
      <c r="A6" s="242" t="s">
        <v>191</v>
      </c>
      <c r="B6" s="190" t="s">
        <v>192</v>
      </c>
      <c r="C6" s="213" t="s">
        <v>1</v>
      </c>
      <c r="D6" s="213"/>
      <c r="E6" s="213"/>
      <c r="F6" s="213"/>
    </row>
    <row r="7" spans="1:6" ht="33.75">
      <c r="A7" s="224"/>
      <c r="B7" s="190"/>
      <c r="C7" s="28" t="s">
        <v>74</v>
      </c>
      <c r="D7" s="28" t="s">
        <v>31</v>
      </c>
      <c r="E7" s="28" t="s">
        <v>162</v>
      </c>
      <c r="F7" s="32" t="s">
        <v>163</v>
      </c>
    </row>
    <row r="8" spans="1:6" ht="15" customHeight="1">
      <c r="A8" s="190">
        <v>882129</v>
      </c>
      <c r="B8" s="43" t="s">
        <v>194</v>
      </c>
      <c r="C8" s="8">
        <v>15000</v>
      </c>
      <c r="D8" s="8"/>
      <c r="E8" s="8"/>
      <c r="F8" s="35"/>
    </row>
    <row r="9" spans="1:6" ht="15" customHeight="1">
      <c r="A9" s="190"/>
      <c r="B9" s="43" t="s">
        <v>196</v>
      </c>
      <c r="C9" s="8">
        <v>5</v>
      </c>
      <c r="D9" s="8"/>
      <c r="E9" s="8"/>
      <c r="F9" s="35"/>
    </row>
    <row r="10" spans="1:6" ht="15" customHeight="1">
      <c r="A10" s="1">
        <v>882122</v>
      </c>
      <c r="B10" s="43" t="s">
        <v>200</v>
      </c>
      <c r="C10" s="8">
        <v>2000</v>
      </c>
      <c r="D10" s="8"/>
      <c r="E10" s="8"/>
      <c r="F10" s="35"/>
    </row>
    <row r="11" spans="1:6" ht="15" customHeight="1">
      <c r="A11" s="1">
        <v>882123</v>
      </c>
      <c r="B11" s="43" t="s">
        <v>201</v>
      </c>
      <c r="C11" s="8">
        <v>240</v>
      </c>
      <c r="D11" s="8"/>
      <c r="E11" s="8"/>
      <c r="F11" s="35"/>
    </row>
    <row r="12" spans="1:6" ht="15" customHeight="1">
      <c r="A12" s="1">
        <v>882202</v>
      </c>
      <c r="B12" s="43" t="s">
        <v>203</v>
      </c>
      <c r="C12" s="8"/>
      <c r="D12" s="8"/>
      <c r="E12" s="8"/>
      <c r="F12" s="35"/>
    </row>
    <row r="13" spans="1:6" ht="15" customHeight="1">
      <c r="A13" s="1">
        <v>882203</v>
      </c>
      <c r="B13" s="43" t="s">
        <v>202</v>
      </c>
      <c r="C13" s="8">
        <v>600</v>
      </c>
      <c r="D13" s="8"/>
      <c r="E13" s="8"/>
      <c r="F13" s="35"/>
    </row>
    <row r="14" spans="1:6" ht="15" customHeight="1">
      <c r="A14" s="1">
        <v>882129</v>
      </c>
      <c r="B14" s="43" t="s">
        <v>204</v>
      </c>
      <c r="C14" s="8">
        <v>600</v>
      </c>
      <c r="D14" s="8"/>
      <c r="E14" s="8"/>
      <c r="F14" s="35"/>
    </row>
    <row r="15" spans="1:6" ht="15" customHeight="1">
      <c r="A15" s="1">
        <v>882125</v>
      </c>
      <c r="B15" s="43" t="s">
        <v>205</v>
      </c>
      <c r="C15" s="8"/>
      <c r="D15" s="8"/>
      <c r="E15" s="8"/>
      <c r="F15" s="35"/>
    </row>
    <row r="16" spans="1:6" ht="15" customHeight="1">
      <c r="A16" s="22"/>
      <c r="B16" s="44" t="s">
        <v>206</v>
      </c>
      <c r="C16" s="7">
        <f>SUM(C8:C15)</f>
        <v>18445</v>
      </c>
      <c r="D16" s="7">
        <f>SUM(D8:D15)</f>
        <v>0</v>
      </c>
      <c r="E16" s="7">
        <f>SUM(E8:E15)</f>
        <v>0</v>
      </c>
      <c r="F16" s="36"/>
    </row>
    <row r="17" spans="1:5" ht="12.75">
      <c r="A17" s="37"/>
      <c r="B17" s="41"/>
      <c r="C17" s="3"/>
      <c r="D17" s="3"/>
      <c r="E17" s="3"/>
    </row>
    <row r="18" spans="1:5" ht="12.75">
      <c r="A18" s="37"/>
      <c r="B18" s="41"/>
      <c r="C18" s="3"/>
      <c r="D18" s="3"/>
      <c r="E18" s="3"/>
    </row>
    <row r="19" spans="1:5" ht="12.75">
      <c r="A19" s="37"/>
      <c r="B19" s="41"/>
      <c r="C19" s="3"/>
      <c r="D19" s="3"/>
      <c r="E19" s="3"/>
    </row>
    <row r="20" spans="1:5" ht="12.75">
      <c r="A20" s="37"/>
      <c r="B20" s="41"/>
      <c r="C20" s="3"/>
      <c r="D20" s="3"/>
      <c r="E20" s="3"/>
    </row>
    <row r="21" spans="1:5" ht="12.75">
      <c r="A21" s="37"/>
      <c r="B21" s="41"/>
      <c r="C21" s="3"/>
      <c r="D21" s="3"/>
      <c r="E21" s="3"/>
    </row>
    <row r="22" spans="1:5" ht="12.75">
      <c r="A22" s="37"/>
      <c r="B22" s="41"/>
      <c r="C22" s="3"/>
      <c r="D22" s="3"/>
      <c r="E22" s="3"/>
    </row>
    <row r="23" spans="1:5" ht="12.75">
      <c r="A23" s="37"/>
      <c r="B23" s="41"/>
      <c r="C23" s="3"/>
      <c r="D23" s="3"/>
      <c r="E23" s="3"/>
    </row>
    <row r="24" spans="1:5" ht="12.75">
      <c r="A24" s="37"/>
      <c r="B24" s="41"/>
      <c r="C24" s="3"/>
      <c r="D24" s="3"/>
      <c r="E24" s="3"/>
    </row>
    <row r="25" spans="2:5" ht="12.75">
      <c r="B25" s="41"/>
      <c r="C25" s="3"/>
      <c r="D25" s="3"/>
      <c r="E25" s="3"/>
    </row>
    <row r="26" spans="2:5" ht="12.75">
      <c r="B26" s="41"/>
      <c r="C26" s="3"/>
      <c r="D26" s="3"/>
      <c r="E26" s="3"/>
    </row>
    <row r="27" spans="2:5" ht="12.75">
      <c r="B27" s="41"/>
      <c r="C27" s="3"/>
      <c r="D27" s="3"/>
      <c r="E27" s="3"/>
    </row>
    <row r="28" spans="2:5" ht="12.75">
      <c r="B28" s="41"/>
      <c r="C28" s="3"/>
      <c r="D28" s="3"/>
      <c r="E28" s="3"/>
    </row>
    <row r="29" spans="2:5" ht="12.75">
      <c r="B29" s="41"/>
      <c r="C29" s="3"/>
      <c r="D29" s="3"/>
      <c r="E29" s="3"/>
    </row>
    <row r="30" spans="2:5" ht="12.75">
      <c r="B30" s="41"/>
      <c r="C30" s="3"/>
      <c r="D30" s="3"/>
      <c r="E30" s="3"/>
    </row>
    <row r="31" spans="2:5" ht="12.75">
      <c r="B31" s="41"/>
      <c r="C31" s="3"/>
      <c r="D31" s="3"/>
      <c r="E31" s="3"/>
    </row>
    <row r="32" spans="2:5" ht="12.75">
      <c r="B32" s="41"/>
      <c r="C32" s="3"/>
      <c r="D32" s="3"/>
      <c r="E32" s="3"/>
    </row>
    <row r="33" spans="2:5" ht="12.75">
      <c r="B33" s="41"/>
      <c r="C33" s="3"/>
      <c r="D33" s="3"/>
      <c r="E33" s="3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3"/>
      <c r="D41" s="3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  <row r="44" spans="3:5" ht="12.75">
      <c r="C44" s="3"/>
      <c r="D44" s="3"/>
      <c r="E44" s="3"/>
    </row>
  </sheetData>
  <mergeCells count="6">
    <mergeCell ref="A8:A9"/>
    <mergeCell ref="A2:F2"/>
    <mergeCell ref="A1:F1"/>
    <mergeCell ref="C6:F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1/2012. (II. 13.)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32" sqref="E32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</cols>
  <sheetData>
    <row r="1" spans="1:6" ht="12.75">
      <c r="A1" s="195" t="s">
        <v>261</v>
      </c>
      <c r="B1" s="195"/>
      <c r="C1" s="195"/>
      <c r="D1" s="195"/>
      <c r="E1" s="195"/>
      <c r="F1" s="195"/>
    </row>
    <row r="2" spans="1:6" ht="12.75">
      <c r="A2" s="185" t="s">
        <v>421</v>
      </c>
      <c r="B2" s="210"/>
      <c r="C2" s="210"/>
      <c r="D2" s="210"/>
      <c r="E2" s="210"/>
      <c r="F2" s="210"/>
    </row>
    <row r="5" ht="12.75">
      <c r="F5" s="4" t="s">
        <v>190</v>
      </c>
    </row>
    <row r="6" spans="1:6" ht="12.75">
      <c r="A6" s="242" t="s">
        <v>191</v>
      </c>
      <c r="B6" s="190" t="s">
        <v>192</v>
      </c>
      <c r="C6" s="213" t="s">
        <v>1</v>
      </c>
      <c r="D6" s="213"/>
      <c r="E6" s="213"/>
      <c r="F6" s="213"/>
    </row>
    <row r="7" spans="1:6" ht="33.75">
      <c r="A7" s="224"/>
      <c r="B7" s="190"/>
      <c r="C7" s="28" t="s">
        <v>74</v>
      </c>
      <c r="D7" s="28" t="s">
        <v>31</v>
      </c>
      <c r="E7" s="28" t="s">
        <v>162</v>
      </c>
      <c r="F7" s="32" t="s">
        <v>163</v>
      </c>
    </row>
    <row r="8" spans="1:6" ht="12.75">
      <c r="A8" s="177">
        <v>882111</v>
      </c>
      <c r="B8" s="129" t="s">
        <v>197</v>
      </c>
      <c r="C8" s="130">
        <v>3500</v>
      </c>
      <c r="D8" s="28"/>
      <c r="E8" s="28"/>
      <c r="F8" s="32"/>
    </row>
    <row r="9" spans="1:6" ht="12.75">
      <c r="A9" s="243"/>
      <c r="B9" s="28" t="s">
        <v>422</v>
      </c>
      <c r="C9" s="130">
        <v>27360</v>
      </c>
      <c r="D9" s="28"/>
      <c r="E9" s="28"/>
      <c r="F9" s="32"/>
    </row>
    <row r="10" spans="1:6" ht="12.75">
      <c r="A10" s="243"/>
      <c r="B10" s="244" t="s">
        <v>423</v>
      </c>
      <c r="C10" s="246">
        <v>320</v>
      </c>
      <c r="D10" s="28"/>
      <c r="E10" s="28"/>
      <c r="F10" s="32"/>
    </row>
    <row r="11" spans="1:6" ht="12.75">
      <c r="A11" s="211"/>
      <c r="B11" s="245"/>
      <c r="C11" s="247"/>
      <c r="D11" s="28"/>
      <c r="E11" s="28"/>
      <c r="F11" s="32"/>
    </row>
    <row r="12" spans="1:6" ht="12.75">
      <c r="A12" s="1">
        <v>882117</v>
      </c>
      <c r="B12" s="43" t="s">
        <v>193</v>
      </c>
      <c r="C12" s="131">
        <v>5000</v>
      </c>
      <c r="D12" s="8"/>
      <c r="E12" s="8"/>
      <c r="F12" s="35"/>
    </row>
    <row r="13" spans="1:6" ht="12.75">
      <c r="A13" s="1">
        <v>882112</v>
      </c>
      <c r="B13" s="43" t="s">
        <v>198</v>
      </c>
      <c r="C13" s="131">
        <v>1300</v>
      </c>
      <c r="D13" s="8"/>
      <c r="E13" s="8"/>
      <c r="F13" s="35"/>
    </row>
    <row r="14" spans="1:6" ht="12.75">
      <c r="A14" s="1">
        <v>882113</v>
      </c>
      <c r="B14" s="43" t="s">
        <v>199</v>
      </c>
      <c r="C14" s="131">
        <v>20500</v>
      </c>
      <c r="D14" s="8"/>
      <c r="E14" s="8"/>
      <c r="F14" s="35"/>
    </row>
    <row r="15" spans="1:6" ht="12.75">
      <c r="A15" s="1">
        <v>882115</v>
      </c>
      <c r="B15" s="43" t="s">
        <v>424</v>
      </c>
      <c r="C15" s="131">
        <v>4500</v>
      </c>
      <c r="D15" s="8"/>
      <c r="E15" s="8"/>
      <c r="F15" s="35"/>
    </row>
    <row r="16" spans="1:6" ht="12.75">
      <c r="A16" s="1">
        <v>882202</v>
      </c>
      <c r="B16" s="43" t="s">
        <v>203</v>
      </c>
      <c r="C16" s="131">
        <v>200</v>
      </c>
      <c r="D16" s="8"/>
      <c r="E16" s="8"/>
      <c r="F16" s="35"/>
    </row>
    <row r="17" spans="1:6" ht="12.75">
      <c r="A17" s="1">
        <v>882125</v>
      </c>
      <c r="B17" s="43" t="s">
        <v>205</v>
      </c>
      <c r="C17" s="131">
        <v>1800</v>
      </c>
      <c r="D17" s="8"/>
      <c r="E17" s="8"/>
      <c r="F17" s="35"/>
    </row>
    <row r="18" spans="1:6" ht="12.75">
      <c r="A18" s="22"/>
      <c r="B18" s="44" t="s">
        <v>206</v>
      </c>
      <c r="C18" s="7">
        <f>SUM(C8:C17)</f>
        <v>64480</v>
      </c>
      <c r="D18" s="7">
        <f>SUM(D12:D17)</f>
        <v>0</v>
      </c>
      <c r="E18" s="7">
        <f>SUM(E12:E17)</f>
        <v>0</v>
      </c>
      <c r="F18" s="36"/>
    </row>
  </sheetData>
  <mergeCells count="8">
    <mergeCell ref="A8:A11"/>
    <mergeCell ref="B10:B11"/>
    <mergeCell ref="C10:C11"/>
    <mergeCell ref="A1:F1"/>
    <mergeCell ref="A2:F2"/>
    <mergeCell ref="A6:A7"/>
    <mergeCell ref="B6:B7"/>
    <mergeCell ref="C6:F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1/2012. (II. 13.)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24" sqref="D24"/>
    </sheetView>
  </sheetViews>
  <sheetFormatPr defaultColWidth="9.140625" defaultRowHeight="12.75"/>
  <cols>
    <col min="2" max="2" width="34.57421875" style="0" customWidth="1"/>
    <col min="3" max="6" width="9.7109375" style="0" customWidth="1"/>
  </cols>
  <sheetData>
    <row r="1" spans="1:6" ht="12.75">
      <c r="A1" s="39" t="s">
        <v>425</v>
      </c>
      <c r="B1" s="39"/>
      <c r="C1" s="39"/>
      <c r="D1" s="39"/>
      <c r="E1" s="39"/>
      <c r="F1" s="39"/>
    </row>
    <row r="2" spans="3:6" ht="12.75">
      <c r="C2" s="39"/>
      <c r="D2" s="39"/>
      <c r="E2" s="39"/>
      <c r="F2" s="39"/>
    </row>
    <row r="5" ht="12.75">
      <c r="F5" s="4" t="s">
        <v>190</v>
      </c>
    </row>
    <row r="6" spans="1:6" ht="12.75">
      <c r="A6" s="190" t="s">
        <v>2</v>
      </c>
      <c r="B6" s="190"/>
      <c r="C6" s="213" t="s">
        <v>1</v>
      </c>
      <c r="D6" s="213"/>
      <c r="E6" s="213"/>
      <c r="F6" s="213"/>
    </row>
    <row r="7" spans="1:6" ht="33.75">
      <c r="A7" s="190"/>
      <c r="B7" s="190"/>
      <c r="C7" s="28" t="s">
        <v>74</v>
      </c>
      <c r="D7" s="28" t="s">
        <v>31</v>
      </c>
      <c r="E7" s="28" t="s">
        <v>162</v>
      </c>
      <c r="F7" s="32" t="s">
        <v>163</v>
      </c>
    </row>
    <row r="8" spans="1:6" ht="18" customHeight="1">
      <c r="A8" s="14" t="s">
        <v>207</v>
      </c>
      <c r="B8" s="2"/>
      <c r="C8" s="2"/>
      <c r="D8" s="8"/>
      <c r="E8" s="8"/>
      <c r="F8" s="2"/>
    </row>
    <row r="9" spans="1:6" ht="18" customHeight="1">
      <c r="A9" s="2"/>
      <c r="B9" s="43" t="s">
        <v>208</v>
      </c>
      <c r="C9" s="8">
        <v>5000</v>
      </c>
      <c r="D9" s="8"/>
      <c r="E9" s="8"/>
      <c r="F9" s="35"/>
    </row>
    <row r="10" spans="1:6" ht="18" customHeight="1">
      <c r="A10" s="2"/>
      <c r="B10" s="43" t="s">
        <v>426</v>
      </c>
      <c r="C10" s="8">
        <v>21888</v>
      </c>
      <c r="D10" s="8"/>
      <c r="E10" s="8"/>
      <c r="F10" s="35"/>
    </row>
    <row r="11" spans="1:6" ht="18" customHeight="1">
      <c r="A11" s="2"/>
      <c r="B11" s="43" t="s">
        <v>209</v>
      </c>
      <c r="C11" s="8">
        <v>1170</v>
      </c>
      <c r="D11" s="8"/>
      <c r="E11" s="8"/>
      <c r="F11" s="35"/>
    </row>
    <row r="12" spans="1:6" ht="18" customHeight="1">
      <c r="A12" s="2"/>
      <c r="B12" s="43" t="s">
        <v>210</v>
      </c>
      <c r="C12" s="8">
        <v>18450</v>
      </c>
      <c r="D12" s="8"/>
      <c r="E12" s="8"/>
      <c r="F12" s="35"/>
    </row>
    <row r="13" spans="1:6" ht="18" customHeight="1">
      <c r="A13" s="2"/>
      <c r="B13" s="43" t="s">
        <v>211</v>
      </c>
      <c r="C13" s="8">
        <v>3375</v>
      </c>
      <c r="D13" s="8"/>
      <c r="E13" s="8"/>
      <c r="F13" s="35"/>
    </row>
    <row r="14" spans="1:6" ht="18" customHeight="1">
      <c r="A14" s="2"/>
      <c r="B14" s="43" t="s">
        <v>212</v>
      </c>
      <c r="C14" s="8">
        <v>3423</v>
      </c>
      <c r="D14" s="8"/>
      <c r="E14" s="8"/>
      <c r="F14" s="35"/>
    </row>
    <row r="15" spans="1:6" ht="18" customHeight="1">
      <c r="A15" s="2"/>
      <c r="B15" s="43" t="s">
        <v>213</v>
      </c>
      <c r="C15" s="8">
        <v>3438</v>
      </c>
      <c r="D15" s="8"/>
      <c r="E15" s="8"/>
      <c r="F15" s="35"/>
    </row>
    <row r="16" spans="1:6" ht="18" customHeight="1">
      <c r="A16" s="2"/>
      <c r="B16" s="43" t="s">
        <v>196</v>
      </c>
      <c r="C16" s="8">
        <v>5</v>
      </c>
      <c r="D16" s="8"/>
      <c r="E16" s="8"/>
      <c r="F16" s="35"/>
    </row>
    <row r="17" spans="1:6" ht="18" customHeight="1">
      <c r="A17" s="6" t="s">
        <v>206</v>
      </c>
      <c r="B17" s="43"/>
      <c r="C17" s="7">
        <f>SUM(C9:C16)</f>
        <v>56749</v>
      </c>
      <c r="D17" s="7">
        <f>SUM(D9:D16)</f>
        <v>0</v>
      </c>
      <c r="E17" s="7">
        <f>SUM(E9:E16)</f>
        <v>0</v>
      </c>
      <c r="F17" s="36"/>
    </row>
    <row r="18" spans="2:5" ht="12.75">
      <c r="B18" s="41"/>
      <c r="C18" s="3"/>
      <c r="D18" s="3"/>
      <c r="E18" s="3"/>
    </row>
    <row r="19" spans="2:5" ht="12.75">
      <c r="B19" s="41"/>
      <c r="C19" s="3"/>
      <c r="D19" s="3"/>
      <c r="E19" s="3"/>
    </row>
    <row r="20" spans="2:5" ht="12.75">
      <c r="B20" s="41"/>
      <c r="C20" s="3"/>
      <c r="D20" s="3"/>
      <c r="E20" s="3"/>
    </row>
    <row r="21" spans="2:5" ht="12.75">
      <c r="B21" s="41"/>
      <c r="C21" s="3"/>
      <c r="D21" s="3"/>
      <c r="E21" s="3"/>
    </row>
    <row r="22" spans="2:5" ht="12.75">
      <c r="B22" s="41"/>
      <c r="C22" s="3"/>
      <c r="D22" s="3"/>
      <c r="E22" s="3"/>
    </row>
    <row r="23" spans="2:5" ht="12.75">
      <c r="B23" s="41"/>
      <c r="C23" s="3"/>
      <c r="D23" s="3"/>
      <c r="E23" s="3"/>
    </row>
    <row r="24" spans="2:5" ht="12.75">
      <c r="B24" s="41"/>
      <c r="C24" s="3"/>
      <c r="D24" s="3"/>
      <c r="E24" s="3"/>
    </row>
    <row r="25" spans="2:5" ht="12.75">
      <c r="B25" s="41"/>
      <c r="C25" s="3"/>
      <c r="D25" s="3"/>
      <c r="E25" s="3"/>
    </row>
    <row r="26" spans="2:5" ht="12.75">
      <c r="B26" s="41"/>
      <c r="C26" s="3"/>
      <c r="D26" s="3"/>
      <c r="E26" s="3"/>
    </row>
    <row r="27" spans="2:5" ht="12.75">
      <c r="B27" s="41"/>
      <c r="C27" s="3"/>
      <c r="D27" s="3"/>
      <c r="E27" s="3"/>
    </row>
    <row r="28" spans="2:5" ht="12.75">
      <c r="B28" s="41"/>
      <c r="C28" s="3"/>
      <c r="D28" s="3"/>
      <c r="E28" s="3"/>
    </row>
    <row r="29" spans="2:5" ht="12.75">
      <c r="B29" s="41"/>
      <c r="C29" s="3"/>
      <c r="D29" s="3"/>
      <c r="E29" s="3"/>
    </row>
    <row r="30" spans="3:5" ht="12.75">
      <c r="C30" s="3"/>
      <c r="D30" s="3"/>
      <c r="E30" s="3"/>
    </row>
    <row r="31" spans="3:5" ht="12.75">
      <c r="C31" s="3"/>
      <c r="D31" s="3"/>
      <c r="E31" s="3"/>
    </row>
    <row r="32" spans="3:5" ht="12.75">
      <c r="C32" s="3"/>
      <c r="D32" s="3"/>
      <c r="E32" s="3"/>
    </row>
  </sheetData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1/2012. (II. 13.)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40">
      <selection activeCell="B57" sqref="B57"/>
    </sheetView>
  </sheetViews>
  <sheetFormatPr defaultColWidth="9.140625" defaultRowHeight="12.75"/>
  <cols>
    <col min="1" max="1" width="35.7109375" style="0" customWidth="1"/>
    <col min="2" max="6" width="12.7109375" style="0" customWidth="1"/>
  </cols>
  <sheetData>
    <row r="1" spans="1:6" ht="12.75">
      <c r="A1" s="195"/>
      <c r="B1" s="195"/>
      <c r="C1" s="195"/>
      <c r="D1" s="195"/>
      <c r="E1" s="195"/>
      <c r="F1" s="195"/>
    </row>
    <row r="2" spans="1:6" ht="12.75">
      <c r="A2" s="195" t="s">
        <v>427</v>
      </c>
      <c r="B2" s="181"/>
      <c r="C2" s="181"/>
      <c r="D2" s="181"/>
      <c r="E2" s="181"/>
      <c r="F2" s="13"/>
    </row>
    <row r="3" spans="1:6" ht="12.75">
      <c r="A3" s="13"/>
      <c r="B3" s="13"/>
      <c r="C3" s="13"/>
      <c r="D3" s="13"/>
      <c r="E3" s="13"/>
      <c r="F3" s="13"/>
    </row>
    <row r="4" ht="12.75">
      <c r="E4" s="4" t="s">
        <v>18</v>
      </c>
    </row>
    <row r="5" spans="1:5" ht="12.75">
      <c r="A5" s="249" t="s">
        <v>32</v>
      </c>
      <c r="B5" s="191" t="s">
        <v>1</v>
      </c>
      <c r="C5" s="192"/>
      <c r="D5" s="190" t="s">
        <v>162</v>
      </c>
      <c r="E5" s="248" t="s">
        <v>163</v>
      </c>
    </row>
    <row r="6" spans="1:5" ht="12.75">
      <c r="A6" s="252"/>
      <c r="B6" s="1" t="s">
        <v>0</v>
      </c>
      <c r="C6" s="66" t="s">
        <v>31</v>
      </c>
      <c r="D6" s="190"/>
      <c r="E6" s="190"/>
    </row>
    <row r="7" spans="1:5" ht="12.75">
      <c r="A7" s="253"/>
      <c r="B7" s="71"/>
      <c r="C7" s="71"/>
      <c r="D7" s="71"/>
      <c r="E7" s="71"/>
    </row>
    <row r="8" spans="1:5" ht="12.75">
      <c r="A8" s="2" t="s">
        <v>3</v>
      </c>
      <c r="B8" s="2"/>
      <c r="C8" s="2"/>
      <c r="D8" s="2"/>
      <c r="E8" s="2"/>
    </row>
    <row r="9" spans="1:5" ht="12.75">
      <c r="A9" s="2" t="s">
        <v>4</v>
      </c>
      <c r="B9" s="8">
        <v>42823</v>
      </c>
      <c r="C9" s="8"/>
      <c r="D9" s="2"/>
      <c r="E9" s="35"/>
    </row>
    <row r="10" spans="1:5" ht="12.75">
      <c r="A10" s="14" t="s">
        <v>36</v>
      </c>
      <c r="B10" s="15"/>
      <c r="C10" s="15"/>
      <c r="D10" s="2"/>
      <c r="E10" s="35"/>
    </row>
    <row r="11" spans="1:5" ht="12.75">
      <c r="A11" s="2" t="s">
        <v>38</v>
      </c>
      <c r="B11" s="3">
        <v>15940</v>
      </c>
      <c r="C11" s="8"/>
      <c r="D11" s="2"/>
      <c r="E11" s="35"/>
    </row>
    <row r="12" spans="1:5" ht="12.75">
      <c r="A12" s="14" t="s">
        <v>40</v>
      </c>
      <c r="B12" s="15">
        <f>'[1]1. melléklet'!B19</f>
        <v>6040</v>
      </c>
      <c r="C12" s="15"/>
      <c r="D12" s="2"/>
      <c r="E12" s="35"/>
    </row>
    <row r="13" spans="1:5" ht="25.5">
      <c r="A13" s="16" t="s">
        <v>42</v>
      </c>
      <c r="B13" s="166">
        <f>'[1]1. melléklet'!B22</f>
        <v>188444</v>
      </c>
      <c r="C13" s="8">
        <f>C14+C15+C16</f>
        <v>0</v>
      </c>
      <c r="D13" s="8"/>
      <c r="E13" s="35"/>
    </row>
    <row r="14" spans="1:5" ht="12.75">
      <c r="A14" s="14" t="s">
        <v>44</v>
      </c>
      <c r="B14" s="166">
        <f>'[1]1. melléklet'!B23</f>
        <v>37000</v>
      </c>
      <c r="C14" s="15"/>
      <c r="D14" s="2"/>
      <c r="E14" s="35"/>
    </row>
    <row r="15" spans="1:5" ht="12.75">
      <c r="A15" s="14" t="s">
        <v>46</v>
      </c>
      <c r="B15" s="166">
        <f>'[1]1. melléklet'!B26</f>
        <v>143970</v>
      </c>
      <c r="C15" s="15"/>
      <c r="D15" s="2"/>
      <c r="E15" s="35"/>
    </row>
    <row r="16" spans="1:6" ht="12.75">
      <c r="A16" s="14" t="s">
        <v>47</v>
      </c>
      <c r="B16" s="166">
        <f>'[1]1. melléklet'!B30</f>
        <v>7474</v>
      </c>
      <c r="C16" s="15"/>
      <c r="D16" s="2"/>
      <c r="E16" s="35"/>
      <c r="F16" s="3"/>
    </row>
    <row r="17" spans="1:5" ht="25.5">
      <c r="A17" s="18" t="s">
        <v>48</v>
      </c>
      <c r="B17" s="10"/>
      <c r="C17" s="10"/>
      <c r="D17" s="2"/>
      <c r="E17" s="35"/>
    </row>
    <row r="18" spans="1:5" ht="25.5">
      <c r="A18" s="18" t="s">
        <v>49</v>
      </c>
      <c r="B18" s="166">
        <f>B19+B20</f>
        <v>224948</v>
      </c>
      <c r="C18" s="8">
        <f>C19+C20</f>
        <v>0</v>
      </c>
      <c r="D18" s="8"/>
      <c r="E18" s="35"/>
    </row>
    <row r="19" spans="1:5" ht="12.75">
      <c r="A19" s="14" t="s">
        <v>50</v>
      </c>
      <c r="B19" s="166">
        <f>'[1]1. melléklet'!B35</f>
        <v>224948</v>
      </c>
      <c r="C19" s="15"/>
      <c r="D19" s="2"/>
      <c r="E19" s="35"/>
    </row>
    <row r="20" spans="1:5" ht="12.75">
      <c r="A20" s="14" t="s">
        <v>51</v>
      </c>
      <c r="B20" s="166"/>
      <c r="C20" s="15"/>
      <c r="D20" s="2"/>
      <c r="E20" s="35"/>
    </row>
    <row r="21" spans="1:5" ht="12.75">
      <c r="A21" s="27" t="s">
        <v>533</v>
      </c>
      <c r="B21" s="7"/>
      <c r="C21" s="7"/>
      <c r="D21" s="7"/>
      <c r="E21" s="36"/>
    </row>
    <row r="22" spans="1:5" ht="12.75">
      <c r="A22" s="79" t="s">
        <v>291</v>
      </c>
      <c r="B22" s="15">
        <v>5606</v>
      </c>
      <c r="C22" s="15"/>
      <c r="D22" s="2"/>
      <c r="E22" s="35"/>
    </row>
    <row r="23" spans="1:7" ht="12.75">
      <c r="A23" s="6" t="s">
        <v>52</v>
      </c>
      <c r="B23" s="7">
        <f>B9+B13+B18+B17+B21+B22+B11</f>
        <v>477761</v>
      </c>
      <c r="C23" s="7">
        <f>C9+C11+C13+C18+C17+C21</f>
        <v>0</v>
      </c>
      <c r="D23" s="7">
        <f>D9+D11+D13+D18+D17+D21</f>
        <v>0</v>
      </c>
      <c r="E23" s="36"/>
      <c r="G23" s="3"/>
    </row>
    <row r="24" spans="1:5" ht="25.5">
      <c r="A24" s="11" t="s">
        <v>54</v>
      </c>
      <c r="B24" s="8"/>
      <c r="C24" s="8"/>
      <c r="D24" s="2"/>
      <c r="E24" s="35"/>
    </row>
    <row r="25" spans="1:5" ht="12.75">
      <c r="A25" s="2" t="s">
        <v>71</v>
      </c>
      <c r="B25" s="8"/>
      <c r="C25" s="8"/>
      <c r="D25" s="2"/>
      <c r="E25" s="35"/>
    </row>
    <row r="26" spans="1:5" ht="12.75">
      <c r="A26" s="2" t="s">
        <v>56</v>
      </c>
      <c r="B26" s="3">
        <f>'[1]1.1-1.6 Bevétel összesen'!B17</f>
        <v>2700</v>
      </c>
      <c r="C26" s="8"/>
      <c r="D26" s="2"/>
      <c r="E26" s="35"/>
    </row>
    <row r="27" spans="1:5" ht="12.75">
      <c r="A27" s="2" t="s">
        <v>552</v>
      </c>
      <c r="B27" s="8">
        <v>1458887</v>
      </c>
      <c r="C27" s="8"/>
      <c r="D27" s="2"/>
      <c r="E27" s="35"/>
    </row>
    <row r="28" spans="1:5" ht="12.75">
      <c r="A28" s="2" t="s">
        <v>553</v>
      </c>
      <c r="B28" s="8">
        <v>409899</v>
      </c>
      <c r="C28" s="8"/>
      <c r="D28" s="2"/>
      <c r="E28" s="35"/>
    </row>
    <row r="29" spans="1:5" ht="25.5">
      <c r="A29" s="19" t="s">
        <v>57</v>
      </c>
      <c r="B29" s="7">
        <f>SUM(B25:B28)</f>
        <v>1871486</v>
      </c>
      <c r="C29" s="7">
        <f>SUM(C25:C27)</f>
        <v>0</v>
      </c>
      <c r="D29" s="7">
        <f>SUM(D25:D27)</f>
        <v>0</v>
      </c>
      <c r="E29" s="36"/>
    </row>
    <row r="30" spans="1:5" ht="12.75">
      <c r="A30" s="2" t="s">
        <v>59</v>
      </c>
      <c r="B30" s="8"/>
      <c r="C30" s="8"/>
      <c r="D30" s="2"/>
      <c r="E30" s="35"/>
    </row>
    <row r="31" spans="1:5" ht="12.75">
      <c r="A31" s="2" t="s">
        <v>428</v>
      </c>
      <c r="B31" s="8"/>
      <c r="C31" s="8"/>
      <c r="D31" s="2"/>
      <c r="E31" s="35"/>
    </row>
    <row r="32" spans="1:5" ht="12.75">
      <c r="A32" s="2" t="s">
        <v>291</v>
      </c>
      <c r="B32" s="3">
        <v>4394</v>
      </c>
      <c r="C32" s="15"/>
      <c r="D32" s="2"/>
      <c r="E32" s="35"/>
    </row>
    <row r="33" spans="1:5" ht="12.75">
      <c r="A33" s="2" t="s">
        <v>60</v>
      </c>
      <c r="B33" s="8">
        <f>B34</f>
        <v>0</v>
      </c>
      <c r="C33" s="8">
        <f>C34</f>
        <v>0</v>
      </c>
      <c r="D33" s="2">
        <v>0</v>
      </c>
      <c r="E33" s="35"/>
    </row>
    <row r="34" spans="1:5" ht="12.75">
      <c r="A34" s="14" t="s">
        <v>29</v>
      </c>
      <c r="B34" s="15"/>
      <c r="C34" s="15"/>
      <c r="D34" s="2">
        <v>0</v>
      </c>
      <c r="E34" s="35"/>
    </row>
    <row r="35" spans="1:5" ht="25.5">
      <c r="A35" s="19" t="s">
        <v>61</v>
      </c>
      <c r="B35" s="7">
        <f>B32+B33</f>
        <v>4394</v>
      </c>
      <c r="C35" s="7">
        <f>C31+C33</f>
        <v>0</v>
      </c>
      <c r="D35" s="2">
        <v>0</v>
      </c>
      <c r="E35" s="35"/>
    </row>
    <row r="36" spans="1:5" ht="12.75">
      <c r="A36" s="19" t="s">
        <v>63</v>
      </c>
      <c r="B36" s="7">
        <f>B29+B35</f>
        <v>1875880</v>
      </c>
      <c r="C36" s="7">
        <f>C29+C35</f>
        <v>0</v>
      </c>
      <c r="D36" s="2"/>
      <c r="E36" s="35"/>
    </row>
    <row r="37" spans="1:5" ht="12.75">
      <c r="A37" s="2" t="s">
        <v>368</v>
      </c>
      <c r="B37" s="8"/>
      <c r="C37" s="8"/>
      <c r="D37" s="8"/>
      <c r="E37" s="35"/>
    </row>
    <row r="38" spans="1:5" ht="12.75">
      <c r="A38" s="6" t="s">
        <v>65</v>
      </c>
      <c r="B38" s="7">
        <f>B23+B29+B35</f>
        <v>2353641</v>
      </c>
      <c r="C38" s="7">
        <f>C23+C29+C35</f>
        <v>0</v>
      </c>
      <c r="D38" s="7">
        <f>D23+D29+D35+D37</f>
        <v>0</v>
      </c>
      <c r="E38" s="36"/>
    </row>
    <row r="39" spans="2:6" ht="12.75">
      <c r="B39" s="3"/>
      <c r="C39" s="3"/>
      <c r="E39" s="3"/>
      <c r="F39" s="3"/>
    </row>
    <row r="40" spans="5:6" ht="12.75">
      <c r="E40" s="4" t="s">
        <v>18</v>
      </c>
      <c r="F40" s="3"/>
    </row>
    <row r="41" spans="1:6" ht="12.75">
      <c r="A41" s="249" t="s">
        <v>33</v>
      </c>
      <c r="B41" s="213" t="s">
        <v>1</v>
      </c>
      <c r="C41" s="213"/>
      <c r="D41" s="190" t="s">
        <v>162</v>
      </c>
      <c r="E41" s="248" t="s">
        <v>163</v>
      </c>
      <c r="F41" s="3"/>
    </row>
    <row r="42" spans="1:6" ht="12.75">
      <c r="A42" s="250"/>
      <c r="B42" s="2" t="s">
        <v>0</v>
      </c>
      <c r="C42" s="2" t="s">
        <v>31</v>
      </c>
      <c r="D42" s="190"/>
      <c r="E42" s="190"/>
      <c r="F42" s="3"/>
    </row>
    <row r="43" spans="1:6" ht="12.75">
      <c r="A43" s="251"/>
      <c r="B43" s="67"/>
      <c r="C43" s="67"/>
      <c r="D43" s="67"/>
      <c r="E43" s="70"/>
      <c r="F43" s="3"/>
    </row>
    <row r="44" spans="1:6" ht="12.75">
      <c r="A44" s="2" t="s">
        <v>34</v>
      </c>
      <c r="B44" s="2"/>
      <c r="C44" s="2"/>
      <c r="D44" s="2"/>
      <c r="E44" s="8"/>
      <c r="F44" s="3"/>
    </row>
    <row r="45" spans="1:6" ht="12.75">
      <c r="A45" s="2" t="s">
        <v>35</v>
      </c>
      <c r="B45" s="8">
        <f>'[1]2. melléklet'!C9</f>
        <v>202137</v>
      </c>
      <c r="C45" s="8"/>
      <c r="D45" s="2"/>
      <c r="E45" s="35"/>
      <c r="F45" s="3"/>
    </row>
    <row r="46" spans="1:6" ht="12.75">
      <c r="A46" s="2" t="s">
        <v>37</v>
      </c>
      <c r="B46" s="8">
        <f>'[1]2. melléklet'!C18</f>
        <v>54312</v>
      </c>
      <c r="C46" s="8"/>
      <c r="D46" s="2"/>
      <c r="E46" s="35"/>
      <c r="F46" s="3"/>
    </row>
    <row r="47" spans="1:6" ht="12.75">
      <c r="A47" s="2" t="s">
        <v>39</v>
      </c>
      <c r="B47" s="8">
        <v>121947</v>
      </c>
      <c r="C47" s="8"/>
      <c r="D47" s="2"/>
      <c r="E47" s="35"/>
      <c r="F47" s="3"/>
    </row>
    <row r="48" spans="1:6" ht="25.5">
      <c r="A48" s="11" t="s">
        <v>41</v>
      </c>
      <c r="B48" s="8">
        <v>92365</v>
      </c>
      <c r="C48" s="8"/>
      <c r="D48" s="8"/>
      <c r="E48" s="35"/>
      <c r="F48" s="3"/>
    </row>
    <row r="49" spans="1:6" ht="25.5">
      <c r="A49" s="17" t="s">
        <v>43</v>
      </c>
      <c r="B49" s="8">
        <v>9440</v>
      </c>
      <c r="C49" s="8"/>
      <c r="D49" s="2"/>
      <c r="E49" s="35"/>
      <c r="F49" s="3"/>
    </row>
    <row r="50" spans="1:6" ht="12.75">
      <c r="A50" s="14" t="s">
        <v>45</v>
      </c>
      <c r="B50" s="8">
        <f>'[1]2. melléklet'!C31</f>
        <v>82925</v>
      </c>
      <c r="C50" s="8"/>
      <c r="D50" s="2"/>
      <c r="E50" s="35"/>
      <c r="F50" s="3"/>
    </row>
    <row r="51" spans="1:6" ht="12.75">
      <c r="A51" s="2"/>
      <c r="B51" s="8"/>
      <c r="C51" s="8"/>
      <c r="D51" s="2"/>
      <c r="E51" s="35"/>
      <c r="F51" s="3"/>
    </row>
    <row r="52" spans="1:6" ht="12.75">
      <c r="A52" s="2"/>
      <c r="B52" s="8"/>
      <c r="C52" s="8"/>
      <c r="D52" s="2"/>
      <c r="E52" s="35"/>
      <c r="F52" s="3"/>
    </row>
    <row r="53" spans="1:6" ht="12.75">
      <c r="A53" s="2"/>
      <c r="B53" s="8"/>
      <c r="C53" s="8"/>
      <c r="D53" s="2"/>
      <c r="E53" s="35"/>
      <c r="F53" s="3"/>
    </row>
    <row r="54" spans="1:6" ht="12.75">
      <c r="A54" s="2" t="s">
        <v>156</v>
      </c>
      <c r="B54" s="8"/>
      <c r="C54" s="8"/>
      <c r="D54" s="2"/>
      <c r="E54" s="35"/>
      <c r="F54" s="3"/>
    </row>
    <row r="55" spans="1:6" ht="12.75">
      <c r="A55" s="2" t="s">
        <v>157</v>
      </c>
      <c r="B55" s="2"/>
      <c r="C55" s="8"/>
      <c r="D55" s="2"/>
      <c r="E55" s="35"/>
      <c r="F55" s="3"/>
    </row>
    <row r="56" spans="1:6" ht="12.75">
      <c r="A56" s="2" t="s">
        <v>158</v>
      </c>
      <c r="B56" s="8">
        <v>7000</v>
      </c>
      <c r="C56" s="8"/>
      <c r="D56" s="2"/>
      <c r="E56" s="35"/>
      <c r="F56" s="3"/>
    </row>
    <row r="57" spans="1:6" ht="12.75">
      <c r="A57" s="6" t="s">
        <v>67</v>
      </c>
      <c r="B57" s="7">
        <f>SUM(B55:B56)</f>
        <v>7000</v>
      </c>
      <c r="C57" s="7">
        <f>SUM(C55:C56)</f>
        <v>0</v>
      </c>
      <c r="D57" s="7">
        <f>SUM(D55:D56)</f>
        <v>0</v>
      </c>
      <c r="E57" s="35"/>
      <c r="F57" s="3"/>
    </row>
    <row r="58" spans="1:6" ht="12.75">
      <c r="A58" s="2"/>
      <c r="B58" s="8"/>
      <c r="C58" s="8"/>
      <c r="D58" s="2"/>
      <c r="E58" s="35"/>
      <c r="F58" s="3"/>
    </row>
    <row r="59" spans="1:6" ht="12.75">
      <c r="A59" s="6" t="s">
        <v>53</v>
      </c>
      <c r="B59" s="7">
        <f>B45+B46+B47+B48+B57</f>
        <v>477761</v>
      </c>
      <c r="C59" s="7">
        <f>C45+C46+C47+C48+C57</f>
        <v>0</v>
      </c>
      <c r="D59" s="7">
        <f>D45+D46+D47+D48+D57</f>
        <v>0</v>
      </c>
      <c r="E59" s="36"/>
      <c r="F59" s="3"/>
    </row>
    <row r="60" spans="1:6" ht="12.75">
      <c r="A60" s="11" t="s">
        <v>55</v>
      </c>
      <c r="B60" s="8"/>
      <c r="C60" s="8"/>
      <c r="D60" s="2"/>
      <c r="E60" s="35"/>
      <c r="F60" s="3"/>
    </row>
    <row r="61" spans="1:6" ht="12.75">
      <c r="A61" s="2" t="s">
        <v>68</v>
      </c>
      <c r="B61" s="8">
        <f>'[1]2. melléklet'!C47</f>
        <v>6594</v>
      </c>
      <c r="C61" s="8"/>
      <c r="D61" s="2"/>
      <c r="E61" s="35"/>
      <c r="F61" s="3"/>
    </row>
    <row r="62" spans="1:6" ht="12.75">
      <c r="A62" s="2" t="s">
        <v>69</v>
      </c>
      <c r="B62" s="8">
        <f>'[1]2. melléklet'!C57</f>
        <v>1854586</v>
      </c>
      <c r="C62" s="8"/>
      <c r="D62" s="2"/>
      <c r="E62" s="35"/>
      <c r="F62" s="3"/>
    </row>
    <row r="63" spans="1:6" ht="12.75">
      <c r="A63" s="2" t="s">
        <v>154</v>
      </c>
      <c r="B63" s="8">
        <f>'[1]2. melléklet'!C60</f>
        <v>2500</v>
      </c>
      <c r="C63" s="2"/>
      <c r="D63" s="2"/>
      <c r="E63" s="35"/>
      <c r="F63" s="3"/>
    </row>
    <row r="64" spans="1:6" ht="25.5">
      <c r="A64" s="19" t="s">
        <v>58</v>
      </c>
      <c r="B64" s="7">
        <f>SUM(B61:B63)</f>
        <v>1863680</v>
      </c>
      <c r="C64" s="7">
        <f>SUM(C61:C63)</f>
        <v>0</v>
      </c>
      <c r="D64" s="7">
        <f>SUM(D61:D63)</f>
        <v>0</v>
      </c>
      <c r="E64" s="36"/>
      <c r="F64" s="3"/>
    </row>
    <row r="65" spans="1:6" ht="12.75">
      <c r="A65" s="2" t="s">
        <v>159</v>
      </c>
      <c r="B65" s="8"/>
      <c r="C65" s="8"/>
      <c r="D65" s="2"/>
      <c r="E65" s="35"/>
      <c r="F65" s="3"/>
    </row>
    <row r="66" spans="1:6" ht="12.75">
      <c r="A66" s="2" t="s">
        <v>70</v>
      </c>
      <c r="B66" s="8"/>
      <c r="C66" s="8"/>
      <c r="D66" s="2"/>
      <c r="E66" s="35"/>
      <c r="F66" s="3"/>
    </row>
    <row r="67" spans="1:6" ht="12.75">
      <c r="A67" s="2" t="s">
        <v>161</v>
      </c>
      <c r="B67" s="8">
        <v>8000</v>
      </c>
      <c r="C67" s="8"/>
      <c r="D67" s="2"/>
      <c r="E67" s="35"/>
      <c r="F67" s="3"/>
    </row>
    <row r="68" spans="1:5" ht="12.75">
      <c r="A68" s="2" t="s">
        <v>155</v>
      </c>
      <c r="B68" s="8">
        <f>'[1]2. melléklet'!C59</f>
        <v>3200</v>
      </c>
      <c r="C68" s="8"/>
      <c r="D68" s="2"/>
      <c r="E68" s="35"/>
    </row>
    <row r="69" spans="1:5" ht="12.75">
      <c r="A69" s="2" t="s">
        <v>160</v>
      </c>
      <c r="B69" s="8">
        <v>1000</v>
      </c>
      <c r="C69" s="8"/>
      <c r="D69" s="2"/>
      <c r="E69" s="35"/>
    </row>
    <row r="70" spans="1:5" ht="12.75">
      <c r="A70" s="19" t="s">
        <v>62</v>
      </c>
      <c r="B70" s="7">
        <f>SUM(B66:B69)</f>
        <v>12200</v>
      </c>
      <c r="C70" s="7">
        <f>SUM(C66:C69)</f>
        <v>0</v>
      </c>
      <c r="D70" s="7">
        <f>SUM(D66:D69)</f>
        <v>0</v>
      </c>
      <c r="E70" s="36"/>
    </row>
    <row r="71" spans="1:5" ht="12.75">
      <c r="A71" s="19" t="s">
        <v>64</v>
      </c>
      <c r="B71" s="7">
        <f>B64+B70</f>
        <v>1875880</v>
      </c>
      <c r="C71" s="7">
        <f>C64+C70</f>
        <v>0</v>
      </c>
      <c r="D71" s="7">
        <f>D64+D70</f>
        <v>0</v>
      </c>
      <c r="E71" s="36"/>
    </row>
    <row r="72" spans="1:5" ht="12.75">
      <c r="A72" s="24" t="s">
        <v>150</v>
      </c>
      <c r="B72" s="8"/>
      <c r="C72" s="8"/>
      <c r="D72" s="8"/>
      <c r="E72" s="35"/>
    </row>
    <row r="73" spans="1:5" ht="12.75">
      <c r="A73" s="6" t="s">
        <v>66</v>
      </c>
      <c r="B73" s="7">
        <f>B59+B64+B70</f>
        <v>2353641</v>
      </c>
      <c r="C73" s="7">
        <f>C59+C64+C70</f>
        <v>0</v>
      </c>
      <c r="D73" s="7">
        <f>D59+D64+D70+D72</f>
        <v>0</v>
      </c>
      <c r="E73" s="36"/>
    </row>
  </sheetData>
  <mergeCells count="10">
    <mergeCell ref="A1:F1"/>
    <mergeCell ref="B5:C5"/>
    <mergeCell ref="B41:C41"/>
    <mergeCell ref="D5:D6"/>
    <mergeCell ref="E5:E6"/>
    <mergeCell ref="A2:E2"/>
    <mergeCell ref="A41:A43"/>
    <mergeCell ref="A5:A7"/>
    <mergeCell ref="D41:D42"/>
    <mergeCell ref="E41:E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az 1/2012. (II. 13.) önkormányzati rendelethez
</oddHeader>
    <oddFooter>&amp;C&amp;P</oddFooter>
  </headerFooter>
  <rowBreaks count="1" manualBreakCount="1">
    <brk id="3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B1">
      <selection activeCell="B4" sqref="B4"/>
    </sheetView>
  </sheetViews>
  <sheetFormatPr defaultColWidth="9.140625" defaultRowHeight="12.75"/>
  <cols>
    <col min="2" max="2" width="36.421875" style="0" customWidth="1"/>
  </cols>
  <sheetData>
    <row r="1" spans="1:6" ht="12.75">
      <c r="A1" s="39"/>
      <c r="B1" s="39" t="s">
        <v>214</v>
      </c>
      <c r="C1" s="39"/>
      <c r="D1" s="39"/>
      <c r="E1" s="39"/>
      <c r="F1" s="39"/>
    </row>
    <row r="2" spans="1:6" ht="12.75">
      <c r="A2" s="39"/>
      <c r="B2" s="39" t="s">
        <v>432</v>
      </c>
      <c r="C2" s="39"/>
      <c r="D2" s="39"/>
      <c r="E2" s="39"/>
      <c r="F2" s="39"/>
    </row>
    <row r="3" spans="1:6" ht="12.75">
      <c r="A3" s="39"/>
      <c r="B3" s="39"/>
      <c r="C3" s="39"/>
      <c r="D3" s="39"/>
      <c r="E3" s="39"/>
      <c r="F3" s="39"/>
    </row>
    <row r="4" ht="12.75">
      <c r="F4" s="4" t="s">
        <v>18</v>
      </c>
    </row>
    <row r="5" spans="1:6" ht="18" customHeight="1">
      <c r="A5" s="6" t="s">
        <v>164</v>
      </c>
      <c r="B5" s="22" t="s">
        <v>215</v>
      </c>
      <c r="C5" s="22">
        <v>2012</v>
      </c>
      <c r="D5" s="22">
        <v>2013</v>
      </c>
      <c r="E5" s="22">
        <v>2014</v>
      </c>
      <c r="F5" s="22" t="s">
        <v>469</v>
      </c>
    </row>
    <row r="6" spans="1:6" ht="18" customHeight="1">
      <c r="A6" s="1" t="s">
        <v>75</v>
      </c>
      <c r="B6" s="2" t="s">
        <v>216</v>
      </c>
      <c r="C6" s="8">
        <v>1569</v>
      </c>
      <c r="D6" s="8" t="s">
        <v>429</v>
      </c>
      <c r="E6" s="46" t="s">
        <v>217</v>
      </c>
      <c r="F6" s="46" t="s">
        <v>217</v>
      </c>
    </row>
    <row r="7" spans="1:6" ht="27.75" customHeight="1">
      <c r="A7" s="1" t="s">
        <v>76</v>
      </c>
      <c r="B7" s="11" t="s">
        <v>218</v>
      </c>
      <c r="C7" s="8">
        <v>11200</v>
      </c>
      <c r="D7" s="8">
        <v>11000</v>
      </c>
      <c r="E7" s="8">
        <v>11000</v>
      </c>
      <c r="F7" s="8"/>
    </row>
    <row r="8" spans="1:6" ht="18" customHeight="1">
      <c r="A8" s="1" t="s">
        <v>77</v>
      </c>
      <c r="B8" s="2" t="s">
        <v>219</v>
      </c>
      <c r="C8" s="8">
        <v>1800</v>
      </c>
      <c r="D8" s="132"/>
      <c r="E8" s="132"/>
      <c r="F8" s="132"/>
    </row>
    <row r="9" spans="1:6" ht="18" customHeight="1">
      <c r="A9" s="1" t="s">
        <v>79</v>
      </c>
      <c r="B9" s="2" t="s">
        <v>220</v>
      </c>
      <c r="C9" s="8">
        <v>315</v>
      </c>
      <c r="D9" s="8">
        <v>320</v>
      </c>
      <c r="E9" s="8">
        <v>325</v>
      </c>
      <c r="F9" s="8">
        <v>330</v>
      </c>
    </row>
    <row r="10" spans="1:6" ht="18" customHeight="1">
      <c r="A10" s="2"/>
      <c r="B10" s="6" t="s">
        <v>171</v>
      </c>
      <c r="C10" s="7">
        <f>SUM(C6:C9)</f>
        <v>14884</v>
      </c>
      <c r="D10" s="7">
        <f>SUM(D7:D9)</f>
        <v>11320</v>
      </c>
      <c r="E10" s="7">
        <f>SUM(E6:E9)</f>
        <v>11325</v>
      </c>
      <c r="F10" s="7">
        <f>SUM(F6:F9)</f>
        <v>330</v>
      </c>
    </row>
    <row r="11" spans="3:6" ht="12.75">
      <c r="C11" s="3"/>
      <c r="D11" s="3"/>
      <c r="E11" s="3"/>
      <c r="F11" s="3"/>
    </row>
    <row r="12" spans="1:6" ht="12.75">
      <c r="A12" s="254" t="s">
        <v>221</v>
      </c>
      <c r="B12" s="255"/>
      <c r="C12" s="3"/>
      <c r="D12" s="3"/>
      <c r="E12" s="3"/>
      <c r="F12" s="3"/>
    </row>
    <row r="13" spans="3:6" ht="12.75">
      <c r="C13" s="3"/>
      <c r="D13" s="3"/>
      <c r="E13" s="3"/>
      <c r="F13" s="3"/>
    </row>
    <row r="14" spans="1:6" ht="12.75">
      <c r="A14" s="37" t="s">
        <v>222</v>
      </c>
      <c r="B14" t="s">
        <v>223</v>
      </c>
      <c r="C14" s="3"/>
      <c r="D14" s="3"/>
      <c r="E14" s="3"/>
      <c r="F14" s="3"/>
    </row>
    <row r="15" spans="2:6" ht="12.75">
      <c r="B15" s="256" t="s">
        <v>224</v>
      </c>
      <c r="C15" s="256"/>
      <c r="D15" s="256"/>
      <c r="E15" s="256"/>
      <c r="F15" s="256"/>
    </row>
    <row r="16" spans="2:6" ht="42.75" customHeight="1">
      <c r="B16" s="256" t="s">
        <v>232</v>
      </c>
      <c r="C16" s="256"/>
      <c r="D16" s="256"/>
      <c r="E16" s="256"/>
      <c r="F16" s="256"/>
    </row>
    <row r="17" spans="2:6" ht="12.75">
      <c r="B17" s="256" t="s">
        <v>225</v>
      </c>
      <c r="C17" s="256"/>
      <c r="D17" s="256"/>
      <c r="E17" s="256"/>
      <c r="F17" s="256"/>
    </row>
    <row r="18" spans="2:6" ht="12.75">
      <c r="B18" t="s">
        <v>430</v>
      </c>
      <c r="C18" s="3"/>
      <c r="D18" s="3"/>
      <c r="E18" s="3"/>
      <c r="F18" s="3"/>
    </row>
    <row r="19" spans="2:6" ht="14.25" customHeight="1">
      <c r="B19" s="256" t="s">
        <v>226</v>
      </c>
      <c r="C19" s="256"/>
      <c r="D19" s="256"/>
      <c r="E19" s="256"/>
      <c r="F19" s="256"/>
    </row>
    <row r="20" spans="2:6" ht="12.75">
      <c r="B20" s="256"/>
      <c r="C20" s="256"/>
      <c r="D20" s="256"/>
      <c r="E20" s="256"/>
      <c r="F20" s="256"/>
    </row>
    <row r="22" spans="1:6" ht="40.5" customHeight="1">
      <c r="A22" s="47" t="s">
        <v>227</v>
      </c>
      <c r="B22" s="257" t="s">
        <v>431</v>
      </c>
      <c r="C22" s="257"/>
      <c r="D22" s="257"/>
      <c r="E22" s="257"/>
      <c r="F22" s="257"/>
    </row>
    <row r="24" spans="1:6" ht="27.75" customHeight="1">
      <c r="A24" s="47" t="s">
        <v>228</v>
      </c>
      <c r="B24" s="256" t="s">
        <v>229</v>
      </c>
      <c r="C24" s="256"/>
      <c r="D24" s="256"/>
      <c r="E24" s="256"/>
      <c r="F24" s="256"/>
    </row>
    <row r="26" spans="1:6" ht="24" customHeight="1">
      <c r="A26" s="47" t="s">
        <v>230</v>
      </c>
      <c r="B26" s="256" t="s">
        <v>231</v>
      </c>
      <c r="C26" s="256"/>
      <c r="D26" s="256"/>
      <c r="E26" s="256"/>
      <c r="F26" s="256"/>
    </row>
    <row r="28" spans="1:6" ht="12.75">
      <c r="A28" s="256"/>
      <c r="B28" s="256"/>
      <c r="C28" s="256"/>
      <c r="D28" s="256"/>
      <c r="E28" s="256"/>
      <c r="F28" s="256"/>
    </row>
    <row r="29" spans="1:6" ht="25.5" customHeight="1">
      <c r="A29" s="256"/>
      <c r="B29" s="256"/>
      <c r="C29" s="256"/>
      <c r="D29" s="256"/>
      <c r="E29" s="256"/>
      <c r="F29" s="256"/>
    </row>
  </sheetData>
  <mergeCells count="9">
    <mergeCell ref="A28:F29"/>
    <mergeCell ref="B19:F20"/>
    <mergeCell ref="B22:F22"/>
    <mergeCell ref="B24:F24"/>
    <mergeCell ref="B26:F26"/>
    <mergeCell ref="A12:B12"/>
    <mergeCell ref="B15:F15"/>
    <mergeCell ref="B16:F16"/>
    <mergeCell ref="B17:F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&amp;C9. melléklet az 1/2012. (II. 13.)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3:F19"/>
  <sheetViews>
    <sheetView workbookViewId="0" topLeftCell="A1">
      <selection activeCell="C22" sqref="C22"/>
    </sheetView>
  </sheetViews>
  <sheetFormatPr defaultColWidth="9.140625" defaultRowHeight="12.75"/>
  <cols>
    <col min="2" max="2" width="19.28125" style="0" customWidth="1"/>
    <col min="3" max="3" width="19.8515625" style="0" customWidth="1"/>
    <col min="4" max="5" width="22.00390625" style="0" customWidth="1"/>
  </cols>
  <sheetData>
    <row r="3" spans="2:6" ht="12.75">
      <c r="B3" s="195" t="s">
        <v>461</v>
      </c>
      <c r="C3" s="195"/>
      <c r="D3" s="195"/>
      <c r="E3" s="210"/>
      <c r="F3" s="210"/>
    </row>
    <row r="4" spans="2:5" ht="12.75">
      <c r="B4" s="13"/>
      <c r="C4" s="13"/>
      <c r="D4" s="13"/>
      <c r="E4" s="13"/>
    </row>
    <row r="5" spans="2:5" ht="12.75">
      <c r="B5" s="13"/>
      <c r="C5" s="13"/>
      <c r="D5" s="13"/>
      <c r="E5" s="13"/>
    </row>
    <row r="6" ht="13.5" thickBot="1">
      <c r="E6" t="s">
        <v>190</v>
      </c>
    </row>
    <row r="7" spans="2:5" ht="13.5" thickBot="1">
      <c r="B7" s="147" t="s">
        <v>2</v>
      </c>
      <c r="C7" s="148" t="s">
        <v>32</v>
      </c>
      <c r="D7" s="155" t="s">
        <v>2</v>
      </c>
      <c r="E7" s="149" t="s">
        <v>33</v>
      </c>
    </row>
    <row r="8" spans="2:5" ht="12.75">
      <c r="B8" s="145" t="s">
        <v>432</v>
      </c>
      <c r="C8" s="146"/>
      <c r="D8" s="146" t="s">
        <v>432</v>
      </c>
      <c r="E8" s="150"/>
    </row>
    <row r="9" spans="2:5" ht="12.75">
      <c r="B9" s="141" t="s">
        <v>462</v>
      </c>
      <c r="C9" s="8">
        <v>26605</v>
      </c>
      <c r="D9" s="258" t="s">
        <v>33</v>
      </c>
      <c r="E9" s="261">
        <v>1458887</v>
      </c>
    </row>
    <row r="10" spans="2:5" ht="12.75">
      <c r="B10" s="104" t="s">
        <v>463</v>
      </c>
      <c r="C10" s="8">
        <v>1211751</v>
      </c>
      <c r="D10" s="259"/>
      <c r="E10" s="262"/>
    </row>
    <row r="11" spans="2:5" ht="12.75">
      <c r="B11" s="104" t="s">
        <v>464</v>
      </c>
      <c r="C11" s="8">
        <v>220531</v>
      </c>
      <c r="D11" s="260"/>
      <c r="E11" s="263"/>
    </row>
    <row r="12" spans="2:5" ht="12.75">
      <c r="B12" s="141" t="s">
        <v>465</v>
      </c>
      <c r="C12" s="8">
        <v>393899</v>
      </c>
      <c r="D12" s="2" t="s">
        <v>465</v>
      </c>
      <c r="E12" s="152">
        <v>393899</v>
      </c>
    </row>
    <row r="13" spans="2:5" ht="12.75">
      <c r="B13" s="142" t="s">
        <v>467</v>
      </c>
      <c r="C13" s="7">
        <f>SUM(C9:C12)</f>
        <v>1852786</v>
      </c>
      <c r="D13" s="142" t="s">
        <v>467</v>
      </c>
      <c r="E13" s="153">
        <f>SUM(E9:E12)</f>
        <v>1852786</v>
      </c>
    </row>
    <row r="14" spans="2:5" ht="12.75">
      <c r="B14" s="140" t="s">
        <v>466</v>
      </c>
      <c r="C14" s="10"/>
      <c r="D14" s="1" t="s">
        <v>466</v>
      </c>
      <c r="E14" s="151"/>
    </row>
    <row r="15" spans="2:5" ht="12.75">
      <c r="B15" s="141" t="s">
        <v>462</v>
      </c>
      <c r="C15" s="8">
        <v>10895</v>
      </c>
      <c r="D15" s="258" t="s">
        <v>33</v>
      </c>
      <c r="E15" s="261">
        <v>614206</v>
      </c>
    </row>
    <row r="16" spans="2:5" ht="12.75">
      <c r="B16" s="104" t="s">
        <v>463</v>
      </c>
      <c r="C16" s="8">
        <v>496230</v>
      </c>
      <c r="D16" s="259"/>
      <c r="E16" s="262"/>
    </row>
    <row r="17" spans="2:5" ht="12.75">
      <c r="B17" s="104" t="s">
        <v>464</v>
      </c>
      <c r="C17" s="8">
        <v>107081</v>
      </c>
      <c r="D17" s="260"/>
      <c r="E17" s="263"/>
    </row>
    <row r="18" spans="2:5" ht="12.75">
      <c r="B18" s="141" t="s">
        <v>465</v>
      </c>
      <c r="C18" s="8">
        <v>165836</v>
      </c>
      <c r="D18" s="2" t="s">
        <v>468</v>
      </c>
      <c r="E18" s="152">
        <v>165836</v>
      </c>
    </row>
    <row r="19" spans="2:5" ht="13.5" thickBot="1">
      <c r="B19" s="143" t="s">
        <v>467</v>
      </c>
      <c r="C19" s="144">
        <f>SUM(C15:C18)</f>
        <v>780042</v>
      </c>
      <c r="D19" s="143" t="s">
        <v>467</v>
      </c>
      <c r="E19" s="154">
        <f>SUM(E15:E18)</f>
        <v>780042</v>
      </c>
    </row>
  </sheetData>
  <mergeCells count="5">
    <mergeCell ref="B3:F3"/>
    <mergeCell ref="D9:D11"/>
    <mergeCell ref="D15:D17"/>
    <mergeCell ref="E9:E11"/>
    <mergeCell ref="E15:E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&amp;C10. melléklet az 1/2012. (II. 13.)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S7">
      <selection activeCell="AD18" sqref="AD18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7109375" style="0" customWidth="1"/>
    <col min="7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2.57421875" style="0" customWidth="1"/>
    <col min="18" max="19" width="9.28125" style="0" customWidth="1"/>
    <col min="20" max="22" width="7.7109375" style="0" customWidth="1"/>
    <col min="23" max="23" width="6.57421875" style="0" customWidth="1"/>
    <col min="24" max="26" width="7.7109375" style="0" customWidth="1"/>
    <col min="27" max="27" width="8.421875" style="0" customWidth="1"/>
    <col min="28" max="28" width="9.28125" style="0" customWidth="1"/>
    <col min="29" max="29" width="7.7109375" style="0" customWidth="1"/>
    <col min="30" max="30" width="36.8515625" style="0" customWidth="1"/>
    <col min="31" max="32" width="16.7109375" style="0" customWidth="1"/>
  </cols>
  <sheetData>
    <row r="1" spans="1:29" ht="12.75">
      <c r="A1" s="39" t="s">
        <v>379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Q1" s="195" t="s">
        <v>380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32" ht="12.75">
      <c r="A2" s="39" t="s">
        <v>382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3"/>
      <c r="N2" s="37"/>
      <c r="O2" s="37"/>
      <c r="P2" s="37"/>
      <c r="Q2" s="195" t="s">
        <v>382</v>
      </c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26"/>
      <c r="AE2" s="127"/>
      <c r="AF2" s="127"/>
    </row>
    <row r="3" spans="1:32" ht="12.75">
      <c r="A3" s="39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AD3" s="59"/>
      <c r="AE3" s="59"/>
      <c r="AF3" s="59"/>
    </row>
    <row r="4" spans="1:32" ht="13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" t="s">
        <v>190</v>
      </c>
      <c r="AC4" s="4" t="s">
        <v>190</v>
      </c>
      <c r="AD4" s="59"/>
      <c r="AE4" s="59"/>
      <c r="AF4" s="118"/>
    </row>
    <row r="5" spans="1:32" ht="41.25" customHeight="1">
      <c r="A5" s="196" t="s">
        <v>292</v>
      </c>
      <c r="B5" s="201" t="s">
        <v>384</v>
      </c>
      <c r="C5" s="202"/>
      <c r="D5" s="201" t="s">
        <v>385</v>
      </c>
      <c r="E5" s="202"/>
      <c r="F5" s="209" t="s">
        <v>386</v>
      </c>
      <c r="G5" s="209"/>
      <c r="H5" s="209" t="s">
        <v>313</v>
      </c>
      <c r="I5" s="209"/>
      <c r="J5" s="198" t="s">
        <v>314</v>
      </c>
      <c r="K5" s="200"/>
      <c r="L5" s="207" t="s">
        <v>315</v>
      </c>
      <c r="M5" s="208"/>
      <c r="N5" s="193"/>
      <c r="O5" s="194"/>
      <c r="Q5" s="196" t="s">
        <v>292</v>
      </c>
      <c r="R5" s="201" t="s">
        <v>316</v>
      </c>
      <c r="S5" s="202"/>
      <c r="T5" s="198" t="s">
        <v>364</v>
      </c>
      <c r="U5" s="200"/>
      <c r="V5" s="198" t="s">
        <v>365</v>
      </c>
      <c r="W5" s="199"/>
      <c r="X5" s="198" t="s">
        <v>366</v>
      </c>
      <c r="Y5" s="200"/>
      <c r="Z5" s="203" t="s">
        <v>387</v>
      </c>
      <c r="AA5" s="204"/>
      <c r="AB5" s="205" t="s">
        <v>376</v>
      </c>
      <c r="AC5" s="206"/>
      <c r="AD5" s="125"/>
      <c r="AE5" s="82"/>
      <c r="AF5" s="82"/>
    </row>
    <row r="6" spans="1:32" ht="25.5" customHeight="1">
      <c r="A6" s="197"/>
      <c r="B6" s="2" t="s">
        <v>0</v>
      </c>
      <c r="C6" s="2" t="s">
        <v>162</v>
      </c>
      <c r="D6" s="2" t="s">
        <v>0</v>
      </c>
      <c r="E6" s="2" t="s">
        <v>162</v>
      </c>
      <c r="F6" s="2" t="s">
        <v>0</v>
      </c>
      <c r="G6" s="2" t="s">
        <v>162</v>
      </c>
      <c r="H6" s="2" t="s">
        <v>0</v>
      </c>
      <c r="I6" s="2" t="s">
        <v>162</v>
      </c>
      <c r="J6" s="2" t="s">
        <v>0</v>
      </c>
      <c r="K6" s="11" t="s">
        <v>162</v>
      </c>
      <c r="L6" s="84" t="s">
        <v>0</v>
      </c>
      <c r="M6" s="81"/>
      <c r="N6" s="2" t="s">
        <v>0</v>
      </c>
      <c r="O6" s="2" t="s">
        <v>162</v>
      </c>
      <c r="Q6" s="197"/>
      <c r="R6" s="2" t="s">
        <v>0</v>
      </c>
      <c r="S6" s="2" t="s">
        <v>162</v>
      </c>
      <c r="T6" s="2" t="s">
        <v>0</v>
      </c>
      <c r="U6" s="2" t="s">
        <v>162</v>
      </c>
      <c r="V6" s="2" t="s">
        <v>0</v>
      </c>
      <c r="W6" s="2" t="s">
        <v>162</v>
      </c>
      <c r="X6" s="2" t="s">
        <v>0</v>
      </c>
      <c r="Y6" s="2" t="s">
        <v>162</v>
      </c>
      <c r="Z6" s="2" t="s">
        <v>0</v>
      </c>
      <c r="AA6" s="53" t="s">
        <v>162</v>
      </c>
      <c r="AB6" s="104" t="s">
        <v>0</v>
      </c>
      <c r="AC6" s="105" t="s">
        <v>415</v>
      </c>
      <c r="AD6" s="125"/>
      <c r="AE6" s="119"/>
      <c r="AF6" s="119"/>
    </row>
    <row r="7" spans="1:32" ht="24.75" customHeight="1">
      <c r="A7" s="56" t="s">
        <v>298</v>
      </c>
      <c r="B7" s="8"/>
      <c r="C7" s="8"/>
      <c r="D7" s="8"/>
      <c r="E7" s="8"/>
      <c r="F7" s="8">
        <v>4000</v>
      </c>
      <c r="G7" s="8"/>
      <c r="H7" s="8"/>
      <c r="I7" s="8"/>
      <c r="J7" s="8"/>
      <c r="K7" s="8"/>
      <c r="L7" s="8"/>
      <c r="M7" s="56" t="s">
        <v>298</v>
      </c>
      <c r="N7" s="8"/>
      <c r="O7" s="8"/>
      <c r="Q7" s="56" t="s">
        <v>298</v>
      </c>
      <c r="R7" s="8"/>
      <c r="S7" s="8"/>
      <c r="T7" s="8"/>
      <c r="U7" s="8"/>
      <c r="V7" s="8"/>
      <c r="W7" s="8"/>
      <c r="X7" s="8">
        <v>186</v>
      </c>
      <c r="Y7" s="8"/>
      <c r="Z7" s="8">
        <v>3706</v>
      </c>
      <c r="AA7" s="85"/>
      <c r="AB7" s="111">
        <f aca="true" t="shared" si="0" ref="AB7:AB21">B7+D7+F7+H7+J7+L7+T7+V7+X7+Z7+R7</f>
        <v>7892</v>
      </c>
      <c r="AC7" s="108">
        <f aca="true" t="shared" si="1" ref="AC7:AC21">C7+E7+G7+I7+O7+S7+U7+AA7+Y7+W7+K7</f>
        <v>0</v>
      </c>
      <c r="AD7" s="120"/>
      <c r="AE7" s="121"/>
      <c r="AF7" s="121"/>
    </row>
    <row r="8" spans="1:32" ht="22.5" customHeight="1">
      <c r="A8" s="56" t="s">
        <v>299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56" t="s">
        <v>299</v>
      </c>
      <c r="N8" s="8"/>
      <c r="O8" s="8"/>
      <c r="Q8" s="56" t="s">
        <v>299</v>
      </c>
      <c r="R8" s="8"/>
      <c r="S8" s="8"/>
      <c r="T8" s="8"/>
      <c r="U8" s="8"/>
      <c r="V8" s="8"/>
      <c r="W8" s="8"/>
      <c r="X8" s="8"/>
      <c r="Y8" s="8"/>
      <c r="Z8" s="8"/>
      <c r="AA8" s="85"/>
      <c r="AB8" s="111">
        <f t="shared" si="0"/>
        <v>0</v>
      </c>
      <c r="AC8" s="108">
        <f t="shared" si="1"/>
        <v>0</v>
      </c>
      <c r="AD8" s="120"/>
      <c r="AE8" s="121"/>
      <c r="AF8" s="121"/>
    </row>
    <row r="9" spans="1:32" ht="22.5" customHeight="1">
      <c r="A9" s="56" t="s">
        <v>300</v>
      </c>
      <c r="B9" s="8">
        <v>1276</v>
      </c>
      <c r="C9" s="8"/>
      <c r="D9" s="8"/>
      <c r="E9" s="8"/>
      <c r="F9" s="8">
        <v>410709</v>
      </c>
      <c r="G9" s="8"/>
      <c r="H9" s="8"/>
      <c r="I9" s="8"/>
      <c r="J9" s="8"/>
      <c r="K9" s="8"/>
      <c r="L9" s="8"/>
      <c r="M9" s="56" t="s">
        <v>300</v>
      </c>
      <c r="N9" s="8"/>
      <c r="O9" s="8"/>
      <c r="Q9" s="56" t="s">
        <v>300</v>
      </c>
      <c r="R9" s="8"/>
      <c r="S9" s="8"/>
      <c r="T9" s="8"/>
      <c r="U9" s="8"/>
      <c r="V9" s="8"/>
      <c r="W9" s="8"/>
      <c r="X9" s="8"/>
      <c r="Y9" s="8"/>
      <c r="Z9" s="8"/>
      <c r="AA9" s="85"/>
      <c r="AB9" s="111">
        <f t="shared" si="0"/>
        <v>411985</v>
      </c>
      <c r="AC9" s="108">
        <f t="shared" si="1"/>
        <v>0</v>
      </c>
      <c r="AD9" s="120"/>
      <c r="AE9" s="121"/>
      <c r="AF9" s="121"/>
    </row>
    <row r="10" spans="1:32" ht="21.75" customHeight="1">
      <c r="A10" s="56" t="s">
        <v>301</v>
      </c>
      <c r="B10" s="8"/>
      <c r="C10" s="8"/>
      <c r="D10" s="8"/>
      <c r="E10" s="8"/>
      <c r="F10" s="8">
        <v>3600</v>
      </c>
      <c r="G10" s="8"/>
      <c r="H10" s="8"/>
      <c r="I10" s="8"/>
      <c r="J10" s="8"/>
      <c r="K10" s="8"/>
      <c r="L10" s="8">
        <v>206</v>
      </c>
      <c r="M10" s="56" t="s">
        <v>301</v>
      </c>
      <c r="N10" s="8"/>
      <c r="O10" s="8"/>
      <c r="Q10" s="56" t="s">
        <v>301</v>
      </c>
      <c r="R10" s="8"/>
      <c r="S10" s="8"/>
      <c r="T10" s="8">
        <v>819</v>
      </c>
      <c r="U10" s="8"/>
      <c r="V10" s="8"/>
      <c r="W10" s="8"/>
      <c r="X10" s="8"/>
      <c r="Y10" s="8"/>
      <c r="Z10" s="8"/>
      <c r="AA10" s="85"/>
      <c r="AB10" s="111">
        <f t="shared" si="0"/>
        <v>4625</v>
      </c>
      <c r="AC10" s="108">
        <f t="shared" si="1"/>
        <v>0</v>
      </c>
      <c r="AD10" s="120"/>
      <c r="AE10" s="121"/>
      <c r="AF10" s="121"/>
    </row>
    <row r="11" spans="1:32" ht="22.5" customHeight="1">
      <c r="A11" s="56" t="s">
        <v>302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6" t="s">
        <v>302</v>
      </c>
      <c r="N11" s="8"/>
      <c r="O11" s="8"/>
      <c r="Q11" s="56" t="s">
        <v>302</v>
      </c>
      <c r="R11" s="8">
        <v>37000</v>
      </c>
      <c r="S11" s="8"/>
      <c r="T11" s="8"/>
      <c r="U11" s="8"/>
      <c r="V11" s="8"/>
      <c r="W11" s="8"/>
      <c r="X11" s="8"/>
      <c r="Y11" s="8"/>
      <c r="Z11" s="8"/>
      <c r="AA11" s="85"/>
      <c r="AB11" s="111">
        <f t="shared" si="0"/>
        <v>37000</v>
      </c>
      <c r="AC11" s="108">
        <f t="shared" si="1"/>
        <v>0</v>
      </c>
      <c r="AD11" s="120"/>
      <c r="AE11" s="121"/>
      <c r="AF11" s="121"/>
    </row>
    <row r="12" spans="1:32" ht="22.5" customHeight="1">
      <c r="A12" s="56" t="s">
        <v>303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56" t="s">
        <v>303</v>
      </c>
      <c r="N12" s="8"/>
      <c r="O12" s="8"/>
      <c r="Q12" s="56" t="s">
        <v>303</v>
      </c>
      <c r="R12" s="8">
        <v>143970</v>
      </c>
      <c r="S12" s="8"/>
      <c r="T12" s="8"/>
      <c r="U12" s="8"/>
      <c r="V12" s="8"/>
      <c r="W12" s="8"/>
      <c r="X12" s="8"/>
      <c r="Y12" s="8"/>
      <c r="Z12" s="8"/>
      <c r="AA12" s="85"/>
      <c r="AB12" s="111">
        <f t="shared" si="0"/>
        <v>143970</v>
      </c>
      <c r="AC12" s="108">
        <f t="shared" si="1"/>
        <v>0</v>
      </c>
      <c r="AD12" s="120"/>
      <c r="AE12" s="121"/>
      <c r="AF12" s="121"/>
    </row>
    <row r="13" spans="1:32" ht="24.75" customHeight="1">
      <c r="A13" s="56" t="s">
        <v>304</v>
      </c>
      <c r="B13" s="8">
        <v>4724</v>
      </c>
      <c r="C13" s="8"/>
      <c r="D13" s="8">
        <v>750</v>
      </c>
      <c r="E13" s="8"/>
      <c r="F13" s="8"/>
      <c r="G13" s="8"/>
      <c r="H13" s="8"/>
      <c r="I13" s="8"/>
      <c r="J13" s="8"/>
      <c r="K13" s="8"/>
      <c r="L13" s="8"/>
      <c r="M13" s="56" t="s">
        <v>304</v>
      </c>
      <c r="N13" s="8"/>
      <c r="O13" s="8"/>
      <c r="Q13" s="56" t="s">
        <v>304</v>
      </c>
      <c r="R13" s="8">
        <v>2000</v>
      </c>
      <c r="S13" s="8"/>
      <c r="T13" s="8"/>
      <c r="U13" s="8"/>
      <c r="V13" s="8"/>
      <c r="W13" s="8"/>
      <c r="X13" s="8"/>
      <c r="Y13" s="8"/>
      <c r="Z13" s="8"/>
      <c r="AA13" s="85"/>
      <c r="AB13" s="111">
        <f t="shared" si="0"/>
        <v>7474</v>
      </c>
      <c r="AC13" s="108">
        <f t="shared" si="1"/>
        <v>0</v>
      </c>
      <c r="AD13" s="120"/>
      <c r="AE13" s="121"/>
      <c r="AF13" s="121"/>
    </row>
    <row r="14" spans="1:32" ht="24.75" customHeight="1">
      <c r="A14" s="57" t="s">
        <v>305</v>
      </c>
      <c r="B14" s="7">
        <f aca="true" t="shared" si="2" ref="B14:L14">SUM(B7:B13)</f>
        <v>6000</v>
      </c>
      <c r="C14" s="7">
        <f t="shared" si="2"/>
        <v>0</v>
      </c>
      <c r="D14" s="7">
        <f t="shared" si="2"/>
        <v>750</v>
      </c>
      <c r="E14" s="7">
        <f t="shared" si="2"/>
        <v>0</v>
      </c>
      <c r="F14" s="7">
        <f t="shared" si="2"/>
        <v>418309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206</v>
      </c>
      <c r="M14" s="57" t="s">
        <v>305</v>
      </c>
      <c r="N14" s="7">
        <f>SUM(N7:N13)</f>
        <v>0</v>
      </c>
      <c r="O14" s="7">
        <f>SUM(O7:O13)</f>
        <v>0</v>
      </c>
      <c r="Q14" s="57" t="s">
        <v>305</v>
      </c>
      <c r="R14" s="7">
        <f aca="true" t="shared" si="3" ref="R14:AA14">SUM(R7:R13)</f>
        <v>182970</v>
      </c>
      <c r="S14" s="7">
        <f t="shared" si="3"/>
        <v>0</v>
      </c>
      <c r="T14" s="7">
        <f t="shared" si="3"/>
        <v>819</v>
      </c>
      <c r="U14" s="7">
        <f t="shared" si="3"/>
        <v>0</v>
      </c>
      <c r="V14" s="7">
        <f t="shared" si="3"/>
        <v>0</v>
      </c>
      <c r="W14" s="7">
        <f t="shared" si="3"/>
        <v>0</v>
      </c>
      <c r="X14" s="7">
        <f t="shared" si="3"/>
        <v>186</v>
      </c>
      <c r="Y14" s="7">
        <f t="shared" si="3"/>
        <v>0</v>
      </c>
      <c r="Z14" s="7">
        <f t="shared" si="3"/>
        <v>3706</v>
      </c>
      <c r="AA14" s="86">
        <f t="shared" si="3"/>
        <v>0</v>
      </c>
      <c r="AB14" s="111">
        <f t="shared" si="0"/>
        <v>612946</v>
      </c>
      <c r="AC14" s="108">
        <f t="shared" si="1"/>
        <v>0</v>
      </c>
      <c r="AD14" s="122"/>
      <c r="AE14" s="121"/>
      <c r="AF14" s="121"/>
    </row>
    <row r="15" spans="1:32" ht="24.75" customHeight="1">
      <c r="A15" s="56" t="s">
        <v>306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6" t="s">
        <v>306</v>
      </c>
      <c r="N15" s="8"/>
      <c r="O15" s="8"/>
      <c r="Q15" s="56" t="s">
        <v>306</v>
      </c>
      <c r="R15" s="8">
        <v>224948</v>
      </c>
      <c r="S15" s="8"/>
      <c r="T15" s="8"/>
      <c r="U15" s="8"/>
      <c r="V15" s="8"/>
      <c r="W15" s="8"/>
      <c r="X15" s="8"/>
      <c r="Y15" s="8"/>
      <c r="Z15" s="8"/>
      <c r="AA15" s="85"/>
      <c r="AB15" s="111">
        <f t="shared" si="0"/>
        <v>224948</v>
      </c>
      <c r="AC15" s="108">
        <f t="shared" si="1"/>
        <v>0</v>
      </c>
      <c r="AD15" s="120"/>
      <c r="AE15" s="121"/>
      <c r="AF15" s="121"/>
    </row>
    <row r="16" spans="1:32" ht="24.75" customHeight="1">
      <c r="A16" s="56" t="s">
        <v>26</v>
      </c>
      <c r="B16" s="8"/>
      <c r="C16" s="8"/>
      <c r="D16" s="8"/>
      <c r="E16" s="8"/>
      <c r="F16" s="8">
        <v>1458887</v>
      </c>
      <c r="G16" s="8"/>
      <c r="H16" s="8"/>
      <c r="I16" s="8"/>
      <c r="J16" s="8"/>
      <c r="K16" s="8"/>
      <c r="L16" s="8"/>
      <c r="M16" s="56" t="s">
        <v>26</v>
      </c>
      <c r="N16" s="8"/>
      <c r="O16" s="8"/>
      <c r="Q16" s="56" t="s">
        <v>26</v>
      </c>
      <c r="R16" s="8"/>
      <c r="S16" s="8"/>
      <c r="T16" s="8"/>
      <c r="U16" s="8"/>
      <c r="V16" s="8"/>
      <c r="W16" s="8"/>
      <c r="X16" s="8"/>
      <c r="Y16" s="8"/>
      <c r="Z16" s="8"/>
      <c r="AA16" s="85"/>
      <c r="AB16" s="111">
        <f t="shared" si="0"/>
        <v>1458887</v>
      </c>
      <c r="AC16" s="108">
        <f t="shared" si="1"/>
        <v>0</v>
      </c>
      <c r="AD16" s="120"/>
      <c r="AE16" s="121"/>
      <c r="AF16" s="121"/>
    </row>
    <row r="17" spans="1:32" ht="24.75" customHeight="1">
      <c r="A17" s="56" t="s">
        <v>27</v>
      </c>
      <c r="B17" s="8"/>
      <c r="C17" s="8"/>
      <c r="D17" s="8"/>
      <c r="E17" s="8"/>
      <c r="F17" s="8">
        <v>1200</v>
      </c>
      <c r="G17" s="8"/>
      <c r="H17" s="8">
        <v>1050</v>
      </c>
      <c r="I17" s="8"/>
      <c r="J17" s="8">
        <v>450</v>
      </c>
      <c r="K17" s="8"/>
      <c r="L17" s="8"/>
      <c r="M17" s="56" t="s">
        <v>27</v>
      </c>
      <c r="N17" s="8"/>
      <c r="O17" s="8"/>
      <c r="Q17" s="56" t="s">
        <v>27</v>
      </c>
      <c r="R17" s="8"/>
      <c r="S17" s="8"/>
      <c r="T17" s="8"/>
      <c r="U17" s="8"/>
      <c r="V17" s="8"/>
      <c r="W17" s="8"/>
      <c r="X17" s="8"/>
      <c r="Y17" s="8"/>
      <c r="Z17" s="8"/>
      <c r="AA17" s="85"/>
      <c r="AB17" s="111">
        <f t="shared" si="0"/>
        <v>2700</v>
      </c>
      <c r="AC17" s="108">
        <f t="shared" si="1"/>
        <v>0</v>
      </c>
      <c r="AD17" s="120"/>
      <c r="AE17" s="121"/>
      <c r="AF17" s="121"/>
    </row>
    <row r="18" spans="1:32" ht="24.75" customHeight="1">
      <c r="A18" s="58" t="s">
        <v>320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56" t="s">
        <v>28</v>
      </c>
      <c r="N18" s="8"/>
      <c r="O18" s="8"/>
      <c r="Q18" s="56" t="s">
        <v>320</v>
      </c>
      <c r="R18" s="8"/>
      <c r="S18" s="8"/>
      <c r="T18" s="8"/>
      <c r="U18" s="8"/>
      <c r="V18" s="8"/>
      <c r="W18" s="8"/>
      <c r="X18" s="8"/>
      <c r="Y18" s="8"/>
      <c r="Z18" s="8"/>
      <c r="AA18" s="85"/>
      <c r="AB18" s="111">
        <f t="shared" si="0"/>
        <v>0</v>
      </c>
      <c r="AC18" s="108">
        <f t="shared" si="1"/>
        <v>0</v>
      </c>
      <c r="AD18" s="123"/>
      <c r="AE18" s="121"/>
      <c r="AF18" s="121"/>
    </row>
    <row r="19" spans="1:32" ht="22.5">
      <c r="A19" s="56" t="s">
        <v>319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56"/>
      <c r="N19" s="8"/>
      <c r="O19" s="8"/>
      <c r="Q19" s="56" t="s">
        <v>414</v>
      </c>
      <c r="R19" s="8"/>
      <c r="S19" s="8"/>
      <c r="T19" s="8"/>
      <c r="U19" s="8"/>
      <c r="V19" s="8"/>
      <c r="W19" s="8"/>
      <c r="X19" s="8"/>
      <c r="Y19" s="8"/>
      <c r="Z19" s="8"/>
      <c r="AA19" s="85"/>
      <c r="AB19" s="111">
        <f t="shared" si="0"/>
        <v>0</v>
      </c>
      <c r="AC19" s="108">
        <f t="shared" si="1"/>
        <v>0</v>
      </c>
      <c r="AD19" s="120"/>
      <c r="AE19" s="121"/>
      <c r="AF19" s="121"/>
    </row>
    <row r="20" spans="1:32" ht="12.75">
      <c r="A20" s="56" t="s">
        <v>413</v>
      </c>
      <c r="B20" s="8"/>
      <c r="C20" s="8"/>
      <c r="D20" s="8"/>
      <c r="E20" s="8"/>
      <c r="F20" s="8">
        <v>10000</v>
      </c>
      <c r="G20" s="8"/>
      <c r="H20" s="8"/>
      <c r="I20" s="8"/>
      <c r="J20" s="8"/>
      <c r="K20" s="8"/>
      <c r="L20" s="8"/>
      <c r="M20" s="56"/>
      <c r="N20" s="8"/>
      <c r="O20" s="8"/>
      <c r="Q20" s="56" t="s">
        <v>413</v>
      </c>
      <c r="R20" s="8"/>
      <c r="S20" s="8"/>
      <c r="T20" s="8"/>
      <c r="U20" s="8"/>
      <c r="V20" s="8"/>
      <c r="W20" s="8"/>
      <c r="X20" s="8"/>
      <c r="Y20" s="8"/>
      <c r="Z20" s="8"/>
      <c r="AA20" s="85"/>
      <c r="AB20" s="111">
        <f t="shared" si="0"/>
        <v>10000</v>
      </c>
      <c r="AC20" s="108">
        <f t="shared" si="1"/>
        <v>0</v>
      </c>
      <c r="AD20" s="120"/>
      <c r="AE20" s="121"/>
      <c r="AF20" s="121"/>
    </row>
    <row r="21" spans="1:32" ht="23.25" thickBot="1">
      <c r="A21" s="57" t="s">
        <v>307</v>
      </c>
      <c r="B21" s="7">
        <f aca="true" t="shared" si="4" ref="B21:O21">SUM(B14:B20)</f>
        <v>6000</v>
      </c>
      <c r="C21" s="7">
        <f t="shared" si="4"/>
        <v>0</v>
      </c>
      <c r="D21" s="7">
        <f t="shared" si="4"/>
        <v>750</v>
      </c>
      <c r="E21" s="7">
        <f t="shared" si="4"/>
        <v>0</v>
      </c>
      <c r="F21" s="7">
        <f t="shared" si="4"/>
        <v>1888396</v>
      </c>
      <c r="G21" s="7">
        <f t="shared" si="4"/>
        <v>0</v>
      </c>
      <c r="H21" s="7">
        <f t="shared" si="4"/>
        <v>1050</v>
      </c>
      <c r="I21" s="7">
        <f t="shared" si="4"/>
        <v>0</v>
      </c>
      <c r="J21" s="7">
        <f t="shared" si="4"/>
        <v>450</v>
      </c>
      <c r="K21" s="7">
        <f t="shared" si="4"/>
        <v>0</v>
      </c>
      <c r="L21" s="7">
        <f t="shared" si="4"/>
        <v>206</v>
      </c>
      <c r="M21" s="7">
        <f t="shared" si="4"/>
        <v>0</v>
      </c>
      <c r="N21" s="7">
        <f t="shared" si="4"/>
        <v>0</v>
      </c>
      <c r="O21" s="7">
        <f t="shared" si="4"/>
        <v>0</v>
      </c>
      <c r="Q21" s="57" t="s">
        <v>307</v>
      </c>
      <c r="R21" s="7">
        <f aca="true" t="shared" si="5" ref="R21:AA21">SUM(R14:R20)</f>
        <v>407918</v>
      </c>
      <c r="S21" s="7">
        <f t="shared" si="5"/>
        <v>0</v>
      </c>
      <c r="T21" s="7">
        <f t="shared" si="5"/>
        <v>819</v>
      </c>
      <c r="U21" s="7">
        <f t="shared" si="5"/>
        <v>0</v>
      </c>
      <c r="V21" s="7">
        <f t="shared" si="5"/>
        <v>0</v>
      </c>
      <c r="W21" s="7">
        <f t="shared" si="5"/>
        <v>0</v>
      </c>
      <c r="X21" s="7">
        <f t="shared" si="5"/>
        <v>186</v>
      </c>
      <c r="Y21" s="7">
        <f t="shared" si="5"/>
        <v>0</v>
      </c>
      <c r="Z21" s="7">
        <f t="shared" si="5"/>
        <v>3706</v>
      </c>
      <c r="AA21" s="86">
        <f t="shared" si="5"/>
        <v>0</v>
      </c>
      <c r="AB21" s="112">
        <f t="shared" si="0"/>
        <v>2309481</v>
      </c>
      <c r="AC21" s="113">
        <f t="shared" si="1"/>
        <v>0</v>
      </c>
      <c r="AD21" s="122"/>
      <c r="AE21" s="121"/>
      <c r="AF21" s="121"/>
    </row>
    <row r="22" spans="30:32" ht="12.75">
      <c r="AD22" s="59"/>
      <c r="AE22" s="59"/>
      <c r="AF22" s="59"/>
    </row>
    <row r="23" spans="30:32" ht="12.75">
      <c r="AD23" s="59"/>
      <c r="AE23" s="59"/>
      <c r="AF23" s="59"/>
    </row>
    <row r="24" spans="30:32" ht="12.75">
      <c r="AD24" s="59"/>
      <c r="AE24" s="59"/>
      <c r="AF24" s="59"/>
    </row>
  </sheetData>
  <mergeCells count="16">
    <mergeCell ref="AB5:AC5"/>
    <mergeCell ref="L5:O5"/>
    <mergeCell ref="B5:C5"/>
    <mergeCell ref="D5:E5"/>
    <mergeCell ref="F5:G5"/>
    <mergeCell ref="H5:I5"/>
    <mergeCell ref="Q1:AC1"/>
    <mergeCell ref="Q2:AC2"/>
    <mergeCell ref="A5:A6"/>
    <mergeCell ref="V5:W5"/>
    <mergeCell ref="T5:U5"/>
    <mergeCell ref="Q5:Q6"/>
    <mergeCell ref="R5:S5"/>
    <mergeCell ref="X5:Y5"/>
    <mergeCell ref="Z5:AA5"/>
    <mergeCell ref="J5:K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1/2012. (II. 13.)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F19" sqref="F19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.75">
      <c r="A1" s="26" t="s">
        <v>233</v>
      </c>
      <c r="B1" s="26"/>
      <c r="C1" s="26"/>
      <c r="D1" s="26"/>
    </row>
    <row r="3" ht="12.75">
      <c r="D3" s="4" t="s">
        <v>237</v>
      </c>
    </row>
    <row r="4" spans="1:4" ht="18" customHeight="1">
      <c r="A4" s="22" t="s">
        <v>2</v>
      </c>
      <c r="B4" s="22" t="s">
        <v>234</v>
      </c>
      <c r="C4" s="22" t="s">
        <v>235</v>
      </c>
      <c r="D4" s="22" t="s">
        <v>236</v>
      </c>
    </row>
    <row r="5" spans="1:4" ht="18" customHeight="1">
      <c r="A5" s="6" t="s">
        <v>238</v>
      </c>
      <c r="B5" s="8">
        <v>544</v>
      </c>
      <c r="C5" s="8">
        <v>3500</v>
      </c>
      <c r="D5" s="8">
        <v>1904000</v>
      </c>
    </row>
    <row r="6" spans="1:4" ht="18" customHeight="1">
      <c r="A6" s="6" t="s">
        <v>239</v>
      </c>
      <c r="B6" s="8">
        <v>36</v>
      </c>
      <c r="C6" s="8">
        <v>7000</v>
      </c>
      <c r="D6" s="8">
        <v>252000</v>
      </c>
    </row>
    <row r="7" spans="1:4" ht="18" customHeight="1">
      <c r="A7" s="6" t="s">
        <v>460</v>
      </c>
      <c r="B7" s="8">
        <v>2</v>
      </c>
      <c r="C7" s="8">
        <v>3500</v>
      </c>
      <c r="D7" s="8">
        <v>7000</v>
      </c>
    </row>
    <row r="8" spans="1:4" ht="18" customHeight="1">
      <c r="A8" s="6" t="s">
        <v>240</v>
      </c>
      <c r="B8" s="8">
        <v>107</v>
      </c>
      <c r="C8" s="8"/>
      <c r="D8" s="8">
        <v>1166365</v>
      </c>
    </row>
    <row r="9" spans="1:4" ht="25.5">
      <c r="A9" s="19" t="s">
        <v>241</v>
      </c>
      <c r="B9" s="8"/>
      <c r="C9" s="8"/>
      <c r="D9" s="8">
        <v>127463</v>
      </c>
    </row>
    <row r="10" spans="1:4" ht="18" customHeight="1">
      <c r="A10" s="6" t="s">
        <v>242</v>
      </c>
      <c r="B10" s="8"/>
      <c r="C10" s="8"/>
      <c r="D10" s="8"/>
    </row>
    <row r="11" spans="1:4" ht="18" customHeight="1">
      <c r="A11" s="43" t="s">
        <v>243</v>
      </c>
      <c r="B11" s="8">
        <v>1</v>
      </c>
      <c r="C11" s="8"/>
      <c r="D11" s="8">
        <v>162</v>
      </c>
    </row>
    <row r="12" spans="1:4" ht="18" customHeight="1">
      <c r="A12" s="43" t="s">
        <v>244</v>
      </c>
      <c r="B12" s="8">
        <v>15</v>
      </c>
      <c r="C12" s="8"/>
      <c r="D12" s="8">
        <v>458503</v>
      </c>
    </row>
    <row r="13" spans="1:4" ht="18" customHeight="1">
      <c r="A13" s="43" t="s">
        <v>245</v>
      </c>
      <c r="B13" s="8">
        <v>5</v>
      </c>
      <c r="C13" s="8"/>
      <c r="D13" s="8">
        <v>681542</v>
      </c>
    </row>
    <row r="14" spans="1:4" ht="18" customHeight="1">
      <c r="A14" s="44" t="s">
        <v>246</v>
      </c>
      <c r="B14" s="8"/>
      <c r="C14" s="8"/>
      <c r="D14" s="8"/>
    </row>
    <row r="15" spans="1:4" ht="18" customHeight="1">
      <c r="A15" s="44" t="s">
        <v>247</v>
      </c>
      <c r="B15" s="8"/>
      <c r="C15" s="8"/>
      <c r="D15" s="8"/>
    </row>
    <row r="16" spans="1:4" ht="18" customHeight="1">
      <c r="A16" s="43" t="s">
        <v>248</v>
      </c>
      <c r="B16" s="8"/>
      <c r="C16" s="8"/>
      <c r="D16" s="8">
        <v>210000</v>
      </c>
    </row>
    <row r="17" spans="1:4" ht="18" customHeight="1">
      <c r="A17" s="43" t="s">
        <v>249</v>
      </c>
      <c r="B17" s="8"/>
      <c r="C17" s="8"/>
      <c r="D17" s="8">
        <v>700800</v>
      </c>
    </row>
    <row r="18" spans="1:4" ht="18" customHeight="1">
      <c r="A18" s="43" t="s">
        <v>250</v>
      </c>
      <c r="B18" s="8"/>
      <c r="C18" s="8"/>
      <c r="D18" s="8">
        <v>210000</v>
      </c>
    </row>
    <row r="19" spans="1:4" ht="18" customHeight="1">
      <c r="A19" s="43" t="s">
        <v>251</v>
      </c>
      <c r="B19" s="8"/>
      <c r="C19" s="8"/>
      <c r="D19" s="8">
        <v>273000</v>
      </c>
    </row>
    <row r="20" spans="1:4" ht="18" customHeight="1">
      <c r="A20" s="44" t="s">
        <v>252</v>
      </c>
      <c r="B20" s="8"/>
      <c r="C20" s="8"/>
      <c r="D20" s="8">
        <v>34000</v>
      </c>
    </row>
    <row r="21" spans="1:4" ht="18" customHeight="1">
      <c r="A21" s="44" t="s">
        <v>195</v>
      </c>
      <c r="B21" s="8"/>
      <c r="C21" s="8"/>
      <c r="D21" s="8">
        <v>27000</v>
      </c>
    </row>
    <row r="22" spans="1:4" ht="18" customHeight="1">
      <c r="A22" s="44" t="s">
        <v>253</v>
      </c>
      <c r="B22" s="8"/>
      <c r="C22" s="8"/>
      <c r="D22" s="8">
        <v>27000</v>
      </c>
    </row>
    <row r="23" spans="1:4" ht="25.5">
      <c r="A23" s="48" t="s">
        <v>254</v>
      </c>
      <c r="B23" s="8"/>
      <c r="C23" s="8"/>
      <c r="D23" s="8">
        <v>67000</v>
      </c>
    </row>
    <row r="24" spans="1:4" ht="25.5">
      <c r="A24" s="48" t="s">
        <v>255</v>
      </c>
      <c r="B24" s="8"/>
      <c r="C24" s="8"/>
      <c r="D24" s="8">
        <v>21000</v>
      </c>
    </row>
    <row r="25" spans="1:4" ht="18" customHeight="1">
      <c r="A25" s="44" t="s">
        <v>256</v>
      </c>
      <c r="B25" s="8"/>
      <c r="C25" s="8"/>
      <c r="D25" s="8">
        <v>119000</v>
      </c>
    </row>
    <row r="26" spans="1:4" ht="18" customHeight="1">
      <c r="A26" s="44" t="s">
        <v>179</v>
      </c>
      <c r="B26" s="8"/>
      <c r="C26" s="8"/>
      <c r="D26" s="8">
        <v>35000</v>
      </c>
    </row>
    <row r="27" spans="1:4" ht="18" customHeight="1">
      <c r="A27" s="44" t="s">
        <v>182</v>
      </c>
      <c r="B27" s="8"/>
      <c r="C27" s="8"/>
      <c r="D27" s="8">
        <v>95000</v>
      </c>
    </row>
    <row r="28" spans="1:4" ht="18" customHeight="1">
      <c r="A28" s="44" t="s">
        <v>257</v>
      </c>
      <c r="B28" s="8"/>
      <c r="C28" s="8"/>
      <c r="D28" s="8">
        <v>87000</v>
      </c>
    </row>
    <row r="29" spans="1:4" ht="18" customHeight="1">
      <c r="A29" s="44" t="s">
        <v>258</v>
      </c>
      <c r="B29" s="8"/>
      <c r="C29" s="8"/>
      <c r="D29" s="8">
        <v>168000</v>
      </c>
    </row>
    <row r="30" spans="1:4" ht="18" customHeight="1">
      <c r="A30" s="44" t="s">
        <v>259</v>
      </c>
      <c r="B30" s="8"/>
      <c r="C30" s="8"/>
      <c r="D30" s="8">
        <v>65000</v>
      </c>
    </row>
    <row r="31" spans="1:4" ht="18" customHeight="1">
      <c r="A31" s="49" t="s">
        <v>171</v>
      </c>
      <c r="B31" s="7"/>
      <c r="C31" s="7"/>
      <c r="D31" s="7">
        <f>SUM(D5:D30)</f>
        <v>6735835</v>
      </c>
    </row>
    <row r="32" spans="1:4" ht="12.75">
      <c r="A32" s="41"/>
      <c r="B32" s="3"/>
      <c r="C32" s="3"/>
      <c r="D32" s="3"/>
    </row>
    <row r="33" spans="1:4" ht="12.75">
      <c r="A33" s="41"/>
      <c r="B33" s="3"/>
      <c r="C33" s="3"/>
      <c r="D33" s="3"/>
    </row>
    <row r="34" spans="1:4" ht="12.75">
      <c r="A34" s="41"/>
      <c r="B34" s="3"/>
      <c r="C34" s="3"/>
      <c r="D34" s="3"/>
    </row>
    <row r="35" spans="1:4" ht="12.75">
      <c r="A35" s="41"/>
      <c r="B35" s="3"/>
      <c r="C35" s="3"/>
      <c r="D35" s="3"/>
    </row>
    <row r="36" spans="1:4" ht="12.75">
      <c r="A36" s="41"/>
      <c r="B36" s="3"/>
      <c r="C36" s="3"/>
      <c r="D36" s="3"/>
    </row>
    <row r="37" spans="1:4" ht="12.75">
      <c r="A37" s="41"/>
      <c r="B37" s="3"/>
      <c r="C37" s="3"/>
      <c r="D37" s="3"/>
    </row>
    <row r="38" spans="1:4" ht="12.75">
      <c r="A38" s="41"/>
      <c r="B38" s="3"/>
      <c r="C38" s="3"/>
      <c r="D38" s="3"/>
    </row>
    <row r="39" spans="1:4" ht="12.75">
      <c r="A39" s="41"/>
      <c r="B39" s="3"/>
      <c r="C39" s="3"/>
      <c r="D39" s="3"/>
    </row>
    <row r="40" spans="1:4" ht="12.75">
      <c r="A40" s="41"/>
      <c r="B40" s="3"/>
      <c r="C40" s="3"/>
      <c r="D40" s="3"/>
    </row>
    <row r="41" spans="1:4" ht="12.75">
      <c r="A41" s="41"/>
      <c r="B41" s="3"/>
      <c r="C41" s="3"/>
      <c r="D41" s="3"/>
    </row>
    <row r="42" spans="1:4" ht="12.75">
      <c r="A42" s="41"/>
      <c r="B42" s="3"/>
      <c r="C42" s="3"/>
      <c r="D42" s="3"/>
    </row>
    <row r="43" spans="1:4" ht="12.75">
      <c r="A43" s="41"/>
      <c r="B43" s="3"/>
      <c r="C43" s="3"/>
      <c r="D43" s="3"/>
    </row>
    <row r="44" spans="1:4" ht="12.75">
      <c r="A44" s="41"/>
      <c r="B44" s="3"/>
      <c r="C44" s="3"/>
      <c r="D44" s="3"/>
    </row>
    <row r="45" spans="1:4" ht="12.75">
      <c r="A45" s="41"/>
      <c r="B45" s="3"/>
      <c r="C45" s="3"/>
      <c r="D45" s="3"/>
    </row>
    <row r="46" spans="1:4" ht="12.75">
      <c r="A46" s="41"/>
      <c r="B46" s="3"/>
      <c r="C46" s="3"/>
      <c r="D46" s="3"/>
    </row>
    <row r="47" spans="1:4" ht="12.75">
      <c r="A47" s="41"/>
      <c r="B47" s="3"/>
      <c r="C47" s="3"/>
      <c r="D47" s="3"/>
    </row>
    <row r="48" spans="1:4" ht="12.75">
      <c r="A48" s="41"/>
      <c r="B48" s="3"/>
      <c r="C48" s="3"/>
      <c r="D48" s="3"/>
    </row>
    <row r="49" spans="1:4" ht="12.75">
      <c r="A49" s="41"/>
      <c r="B49" s="3"/>
      <c r="C49" s="3"/>
      <c r="D49" s="3"/>
    </row>
    <row r="50" spans="1:4" ht="12.75">
      <c r="A50" s="41"/>
      <c r="B50" s="3"/>
      <c r="C50" s="3"/>
      <c r="D50" s="3"/>
    </row>
    <row r="51" spans="1:4" ht="12.75">
      <c r="A51" s="41"/>
      <c r="B51" s="3"/>
      <c r="C51" s="3"/>
      <c r="D51" s="3"/>
    </row>
    <row r="52" spans="1:4" ht="12.75">
      <c r="A52" s="41"/>
      <c r="B52" s="3"/>
      <c r="C52" s="3"/>
      <c r="D52" s="3"/>
    </row>
    <row r="53" spans="1:4" ht="12.75">
      <c r="A53" s="41"/>
      <c r="B53" s="3"/>
      <c r="C53" s="3"/>
      <c r="D53" s="3"/>
    </row>
    <row r="54" spans="1:4" ht="12.75">
      <c r="A54" s="41"/>
      <c r="B54" s="3"/>
      <c r="C54" s="3"/>
      <c r="D54" s="3"/>
    </row>
    <row r="55" spans="1:4" ht="12.75">
      <c r="A55" s="41"/>
      <c r="B55" s="3"/>
      <c r="C55" s="3"/>
      <c r="D55" s="3"/>
    </row>
    <row r="56" spans="1:4" ht="12.75">
      <c r="A56" s="41"/>
      <c r="B56" s="3"/>
      <c r="C56" s="3"/>
      <c r="D56" s="3"/>
    </row>
    <row r="57" spans="1:4" ht="12.75">
      <c r="A57" s="41"/>
      <c r="B57" s="3"/>
      <c r="C57" s="3"/>
      <c r="D57" s="3"/>
    </row>
    <row r="58" spans="1:4" ht="12.75">
      <c r="A58" s="41"/>
      <c r="B58" s="3"/>
      <c r="C58" s="3"/>
      <c r="D58" s="3"/>
    </row>
    <row r="59" spans="1:4" ht="12.75">
      <c r="A59" s="41"/>
      <c r="B59" s="3"/>
      <c r="C59" s="3"/>
      <c r="D59" s="3"/>
    </row>
    <row r="60" spans="1:4" ht="12.75">
      <c r="A60" s="41"/>
      <c r="B60" s="3"/>
      <c r="C60" s="3"/>
      <c r="D60" s="3"/>
    </row>
    <row r="61" spans="1:4" ht="12.75">
      <c r="A61" s="41"/>
      <c r="B61" s="3"/>
      <c r="C61" s="3"/>
      <c r="D61" s="3"/>
    </row>
    <row r="62" spans="1:4" ht="12.75">
      <c r="A62" s="41"/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 11. melléklet az 1/2012. (II. 13.)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3"/>
  </sheetPr>
  <dimension ref="A2:D10"/>
  <sheetViews>
    <sheetView workbookViewId="0" topLeftCell="A1">
      <selection activeCell="B13" sqref="B13"/>
    </sheetView>
  </sheetViews>
  <sheetFormatPr defaultColWidth="9.140625" defaultRowHeight="12.75"/>
  <cols>
    <col min="2" max="2" width="55.00390625" style="0" customWidth="1"/>
  </cols>
  <sheetData>
    <row r="1" ht="24.75" customHeight="1"/>
    <row r="2" spans="1:3" ht="31.5">
      <c r="A2" s="51" t="s">
        <v>474</v>
      </c>
      <c r="B2" s="34"/>
      <c r="C2" s="34"/>
    </row>
    <row r="3" ht="18" customHeight="1"/>
    <row r="4" ht="18" customHeight="1"/>
    <row r="5" ht="18" customHeight="1">
      <c r="D5" t="s">
        <v>470</v>
      </c>
    </row>
    <row r="6" spans="1:4" ht="18" customHeight="1">
      <c r="A6" s="202" t="s">
        <v>260</v>
      </c>
      <c r="B6" s="202"/>
      <c r="C6" s="22" t="s">
        <v>269</v>
      </c>
      <c r="D6" s="6" t="s">
        <v>162</v>
      </c>
    </row>
    <row r="7" spans="1:4" ht="18" customHeight="1">
      <c r="A7" s="2" t="s">
        <v>382</v>
      </c>
      <c r="B7" s="2"/>
      <c r="C7" s="2"/>
      <c r="D7" s="2"/>
    </row>
    <row r="8" spans="1:4" ht="18" customHeight="1">
      <c r="A8" s="2"/>
      <c r="B8" s="2"/>
      <c r="C8" s="8"/>
      <c r="D8" s="2"/>
    </row>
    <row r="9" spans="1:4" ht="51">
      <c r="A9" s="2" t="s">
        <v>75</v>
      </c>
      <c r="B9" s="11" t="s">
        <v>262</v>
      </c>
      <c r="C9" s="8">
        <v>1852786</v>
      </c>
      <c r="D9" s="2">
        <v>0</v>
      </c>
    </row>
    <row r="10" spans="1:4" ht="18" customHeight="1">
      <c r="A10" s="6" t="s">
        <v>263</v>
      </c>
      <c r="B10" s="6"/>
      <c r="C10" s="7">
        <f>SUM(C8:C9)</f>
        <v>1852786</v>
      </c>
      <c r="D10" s="6">
        <f>SUM(D8:D9)</f>
        <v>0</v>
      </c>
    </row>
  </sheetData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&amp;C12. melléklet az 1/2012. (II. 13.)  önkormányzati rendelethez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7" sqref="A7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9" t="s">
        <v>475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8.25" customHeight="1">
      <c r="A2" s="50"/>
    </row>
    <row r="3" ht="12.75">
      <c r="K3" s="4" t="s">
        <v>271</v>
      </c>
    </row>
    <row r="4" spans="1:11" ht="12.75">
      <c r="A4" s="264" t="s">
        <v>264</v>
      </c>
      <c r="B4" s="202" t="s">
        <v>265</v>
      </c>
      <c r="C4" s="202"/>
      <c r="D4" s="202" t="s">
        <v>266</v>
      </c>
      <c r="E4" s="202"/>
      <c r="F4" s="202" t="s">
        <v>267</v>
      </c>
      <c r="G4" s="202"/>
      <c r="H4" s="202" t="s">
        <v>268</v>
      </c>
      <c r="I4" s="202"/>
      <c r="J4" s="202" t="s">
        <v>189</v>
      </c>
      <c r="K4" s="202"/>
    </row>
    <row r="5" spans="1:11" ht="12.75">
      <c r="A5" s="264"/>
      <c r="B5" s="22" t="s">
        <v>269</v>
      </c>
      <c r="C5" s="22" t="s">
        <v>270</v>
      </c>
      <c r="D5" s="22" t="s">
        <v>269</v>
      </c>
      <c r="E5" s="22" t="s">
        <v>270</v>
      </c>
      <c r="F5" s="22" t="s">
        <v>269</v>
      </c>
      <c r="G5" s="22" t="s">
        <v>270</v>
      </c>
      <c r="H5" s="22" t="s">
        <v>269</v>
      </c>
      <c r="I5" s="22" t="s">
        <v>270</v>
      </c>
      <c r="J5" s="22" t="s">
        <v>269</v>
      </c>
      <c r="K5" s="22" t="s">
        <v>270</v>
      </c>
    </row>
    <row r="6" spans="1:11" ht="12.75">
      <c r="A6" s="6" t="s">
        <v>272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0" t="s">
        <v>273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52" t="s">
        <v>274</v>
      </c>
      <c r="B8" s="8">
        <f>'2.1-2.6. melléklet'!CF19</f>
        <v>21</v>
      </c>
      <c r="C8" s="2"/>
      <c r="D8" s="2"/>
      <c r="E8" s="2"/>
      <c r="F8" s="2"/>
      <c r="G8" s="2"/>
      <c r="H8" s="2"/>
      <c r="I8" s="2"/>
      <c r="J8" s="2">
        <f>B8+D8+F8+H8</f>
        <v>21</v>
      </c>
      <c r="K8" s="2">
        <f>C8+E8+G8+I8</f>
        <v>0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0" t="s">
        <v>275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52" t="s">
        <v>276</v>
      </c>
      <c r="B11" s="8">
        <f>'2.1-2.6. melléklet'!BR19</f>
        <v>8</v>
      </c>
      <c r="C11" s="2"/>
      <c r="D11" s="2"/>
      <c r="E11" s="2"/>
      <c r="F11" s="2"/>
      <c r="G11" s="2"/>
      <c r="H11" s="2"/>
      <c r="I11" s="2"/>
      <c r="J11" s="2">
        <f aca="true" t="shared" si="0" ref="J11:K13">B11+D11+F11+H11</f>
        <v>8</v>
      </c>
      <c r="K11" s="2">
        <f t="shared" si="0"/>
        <v>0</v>
      </c>
    </row>
    <row r="12" spans="1:11" ht="12.75">
      <c r="A12" s="52" t="s">
        <v>277</v>
      </c>
      <c r="B12" s="8">
        <f>'2.1-2.6. melléklet'!BT19</f>
        <v>19</v>
      </c>
      <c r="C12" s="2"/>
      <c r="D12" s="2"/>
      <c r="E12" s="2"/>
      <c r="F12" s="2"/>
      <c r="G12" s="2"/>
      <c r="H12" s="2"/>
      <c r="I12" s="2"/>
      <c r="J12" s="2">
        <f t="shared" si="0"/>
        <v>19</v>
      </c>
      <c r="K12" s="2">
        <f t="shared" si="0"/>
        <v>0</v>
      </c>
    </row>
    <row r="13" spans="1:11" ht="12.75">
      <c r="A13" s="52" t="s">
        <v>278</v>
      </c>
      <c r="B13" s="2">
        <v>1</v>
      </c>
      <c r="C13" s="2"/>
      <c r="D13" s="2"/>
      <c r="E13" s="2"/>
      <c r="F13" s="2"/>
      <c r="G13" s="2"/>
      <c r="H13" s="2"/>
      <c r="I13" s="2"/>
      <c r="J13" s="2">
        <f t="shared" si="0"/>
        <v>1</v>
      </c>
      <c r="K13" s="2">
        <f t="shared" si="0"/>
        <v>0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0" t="s">
        <v>279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52" t="s">
        <v>280</v>
      </c>
      <c r="B16" s="2">
        <v>3</v>
      </c>
      <c r="C16" s="2"/>
      <c r="D16" s="2"/>
      <c r="E16" s="2"/>
      <c r="F16" s="2"/>
      <c r="G16" s="2"/>
      <c r="H16" s="2"/>
      <c r="I16" s="2"/>
      <c r="J16" s="2">
        <f aca="true" t="shared" si="1" ref="J16:K19">B16+D16+F16+H16</f>
        <v>3</v>
      </c>
      <c r="K16" s="2">
        <f t="shared" si="1"/>
        <v>0</v>
      </c>
    </row>
    <row r="17" spans="1:11" ht="12.75">
      <c r="A17" s="52" t="s">
        <v>281</v>
      </c>
      <c r="B17" s="2">
        <v>15</v>
      </c>
      <c r="C17" s="2"/>
      <c r="D17" s="2"/>
      <c r="E17" s="2"/>
      <c r="F17" s="2"/>
      <c r="G17" s="2"/>
      <c r="H17" s="2"/>
      <c r="I17" s="2"/>
      <c r="J17" s="2">
        <f t="shared" si="1"/>
        <v>15</v>
      </c>
      <c r="K17" s="2">
        <f t="shared" si="1"/>
        <v>0</v>
      </c>
    </row>
    <row r="18" spans="1:11" ht="12.75">
      <c r="A18" s="52" t="s">
        <v>282</v>
      </c>
      <c r="B18" s="2">
        <v>3</v>
      </c>
      <c r="C18" s="2"/>
      <c r="D18" s="2"/>
      <c r="E18" s="2"/>
      <c r="F18" s="2"/>
      <c r="G18" s="2"/>
      <c r="H18" s="2"/>
      <c r="I18" s="2"/>
      <c r="J18" s="2">
        <f t="shared" si="1"/>
        <v>3</v>
      </c>
      <c r="K18" s="2">
        <f t="shared" si="1"/>
        <v>0</v>
      </c>
    </row>
    <row r="19" spans="1:11" ht="12.75">
      <c r="A19" s="52" t="s">
        <v>283</v>
      </c>
      <c r="B19" s="2">
        <v>3</v>
      </c>
      <c r="C19" s="2"/>
      <c r="D19" s="2"/>
      <c r="E19" s="2"/>
      <c r="F19" s="2"/>
      <c r="G19" s="2"/>
      <c r="H19" s="2"/>
      <c r="I19" s="2"/>
      <c r="J19" s="2">
        <f t="shared" si="1"/>
        <v>3</v>
      </c>
      <c r="K19" s="2">
        <f t="shared" si="1"/>
        <v>0</v>
      </c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0" t="s">
        <v>284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52" t="s">
        <v>285</v>
      </c>
      <c r="B22" s="2">
        <v>2</v>
      </c>
      <c r="C22" s="2"/>
      <c r="D22" s="2"/>
      <c r="E22" s="2"/>
      <c r="F22" s="2"/>
      <c r="G22" s="2"/>
      <c r="H22" s="2"/>
      <c r="I22" s="2"/>
      <c r="J22" s="2">
        <f>B22+D22+F22+H22</f>
        <v>2</v>
      </c>
      <c r="K22" s="2">
        <f>C22+E22+G22+I22</f>
        <v>0</v>
      </c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0" t="s">
        <v>261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52" t="s">
        <v>286</v>
      </c>
      <c r="B26" s="2"/>
      <c r="C26" s="2"/>
      <c r="D26" s="2">
        <v>18</v>
      </c>
      <c r="E26" s="2"/>
      <c r="F26" s="2"/>
      <c r="G26" s="2"/>
      <c r="H26" s="2">
        <v>2</v>
      </c>
      <c r="I26" s="2"/>
      <c r="J26" s="2">
        <f>B26+D26+F26+H26</f>
        <v>20</v>
      </c>
      <c r="K26" s="2"/>
    </row>
    <row r="27" spans="1:11" ht="12.75">
      <c r="A27" s="52" t="s">
        <v>287</v>
      </c>
      <c r="B27" s="2">
        <v>3</v>
      </c>
      <c r="C27" s="2"/>
      <c r="D27" s="2"/>
      <c r="E27" s="2"/>
      <c r="F27" s="2"/>
      <c r="G27" s="2"/>
      <c r="H27" s="2"/>
      <c r="I27" s="2"/>
      <c r="J27" s="2">
        <f>B27+D27+F27+H27</f>
        <v>3</v>
      </c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288</v>
      </c>
      <c r="B29" s="6">
        <f>SUM(B6:B27)</f>
        <v>78</v>
      </c>
      <c r="C29" s="6">
        <f aca="true" t="shared" si="2" ref="C29:K29">SUM(C6:C27)</f>
        <v>0</v>
      </c>
      <c r="D29" s="6">
        <f t="shared" si="2"/>
        <v>18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2</v>
      </c>
      <c r="I29" s="6">
        <f t="shared" si="2"/>
        <v>0</v>
      </c>
      <c r="J29" s="6">
        <f t="shared" si="2"/>
        <v>98</v>
      </c>
      <c r="K29" s="6">
        <f t="shared" si="2"/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52" t="s">
        <v>289</v>
      </c>
      <c r="B31" s="2"/>
      <c r="C31" s="2"/>
      <c r="D31" s="2"/>
      <c r="E31" s="2"/>
      <c r="F31" s="2"/>
      <c r="G31" s="2"/>
      <c r="H31" s="2">
        <v>8</v>
      </c>
      <c r="I31" s="2"/>
      <c r="J31" s="2">
        <v>8</v>
      </c>
      <c r="K31" s="2">
        <f>C31+E31+G31+I31</f>
        <v>0</v>
      </c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6" t="s">
        <v>369</v>
      </c>
      <c r="B33" s="6">
        <f>SUM(B29:B32)</f>
        <v>78</v>
      </c>
      <c r="C33" s="6">
        <f aca="true" t="shared" si="3" ref="C33:K33">SUM(C29:C32)</f>
        <v>0</v>
      </c>
      <c r="D33" s="6">
        <f t="shared" si="3"/>
        <v>18</v>
      </c>
      <c r="E33" s="6">
        <f t="shared" si="3"/>
        <v>0</v>
      </c>
      <c r="F33" s="6">
        <f t="shared" si="3"/>
        <v>0</v>
      </c>
      <c r="G33" s="6">
        <f t="shared" si="3"/>
        <v>0</v>
      </c>
      <c r="H33" s="6">
        <f t="shared" si="3"/>
        <v>10</v>
      </c>
      <c r="I33" s="6">
        <f t="shared" si="3"/>
        <v>0</v>
      </c>
      <c r="J33" s="6">
        <f t="shared" si="3"/>
        <v>106</v>
      </c>
      <c r="K33" s="6">
        <f t="shared" si="3"/>
        <v>0</v>
      </c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52" t="s">
        <v>290</v>
      </c>
      <c r="B35" s="2"/>
      <c r="C35" s="2"/>
      <c r="D35" s="2"/>
      <c r="E35" s="2"/>
      <c r="F35" s="2">
        <v>6</v>
      </c>
      <c r="G35" s="2">
        <v>6</v>
      </c>
      <c r="H35" s="2"/>
      <c r="I35" s="2"/>
      <c r="J35" s="2">
        <f>B35+D35+F35+H35</f>
        <v>6</v>
      </c>
      <c r="K35" s="2">
        <v>6</v>
      </c>
    </row>
    <row r="36" spans="1:11" ht="12.75">
      <c r="A36" s="6" t="s">
        <v>356</v>
      </c>
      <c r="B36" s="6">
        <f>SUM(B33:B35)</f>
        <v>78</v>
      </c>
      <c r="C36" s="6">
        <f aca="true" t="shared" si="4" ref="C36:K36">SUM(C33:C35)</f>
        <v>0</v>
      </c>
      <c r="D36" s="6">
        <f t="shared" si="4"/>
        <v>18</v>
      </c>
      <c r="E36" s="6">
        <f t="shared" si="4"/>
        <v>0</v>
      </c>
      <c r="F36" s="6">
        <f t="shared" si="4"/>
        <v>6</v>
      </c>
      <c r="G36" s="6">
        <f t="shared" si="4"/>
        <v>6</v>
      </c>
      <c r="H36" s="6">
        <f t="shared" si="4"/>
        <v>10</v>
      </c>
      <c r="I36" s="6">
        <f t="shared" si="4"/>
        <v>0</v>
      </c>
      <c r="J36" s="6">
        <f t="shared" si="4"/>
        <v>112</v>
      </c>
      <c r="K36" s="6">
        <f t="shared" si="4"/>
        <v>6</v>
      </c>
    </row>
  </sheetData>
  <mergeCells count="6">
    <mergeCell ref="H4:I4"/>
    <mergeCell ref="J4:K4"/>
    <mergeCell ref="A4:A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&amp;C13. melléklet az 1/2012. (II. 13.)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49">
      <selection activeCell="P49" sqref="P49"/>
    </sheetView>
  </sheetViews>
  <sheetFormatPr defaultColWidth="9.140625" defaultRowHeight="12.75"/>
  <cols>
    <col min="1" max="1" width="18.28125" style="0" customWidth="1"/>
    <col min="3" max="14" width="7.7109375" style="0" customWidth="1"/>
    <col min="15" max="15" width="9.28125" style="0" customWidth="1"/>
  </cols>
  <sheetData>
    <row r="1" spans="1:15" ht="12.75">
      <c r="A1" s="185" t="s">
        <v>476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2.75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ht="12.75">
      <c r="O3" s="4" t="s">
        <v>477</v>
      </c>
    </row>
    <row r="4" spans="1:15" ht="12.75">
      <c r="A4" s="270" t="s">
        <v>33</v>
      </c>
      <c r="B4" s="222" t="s">
        <v>478</v>
      </c>
      <c r="C4" s="213" t="s">
        <v>479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70"/>
      <c r="B5" s="222"/>
      <c r="C5" s="159" t="s">
        <v>480</v>
      </c>
      <c r="D5" s="159" t="s">
        <v>481</v>
      </c>
      <c r="E5" s="159" t="s">
        <v>482</v>
      </c>
      <c r="F5" s="159" t="s">
        <v>483</v>
      </c>
      <c r="G5" s="159" t="s">
        <v>484</v>
      </c>
      <c r="H5" s="159" t="s">
        <v>485</v>
      </c>
      <c r="I5" s="159" t="s">
        <v>486</v>
      </c>
      <c r="J5" s="159" t="s">
        <v>487</v>
      </c>
      <c r="K5" s="159" t="s">
        <v>488</v>
      </c>
      <c r="L5" s="159" t="s">
        <v>489</v>
      </c>
      <c r="M5" s="159" t="s">
        <v>490</v>
      </c>
      <c r="N5" s="159" t="s">
        <v>491</v>
      </c>
      <c r="O5" s="160" t="s">
        <v>189</v>
      </c>
    </row>
    <row r="6" spans="1:15" ht="18" customHeight="1">
      <c r="A6" s="209" t="s">
        <v>492</v>
      </c>
      <c r="B6" s="161" t="s">
        <v>0</v>
      </c>
      <c r="C6" s="74">
        <v>16780</v>
      </c>
      <c r="D6" s="74">
        <v>16780</v>
      </c>
      <c r="E6" s="74">
        <v>16780</v>
      </c>
      <c r="F6" s="74">
        <v>16780</v>
      </c>
      <c r="G6" s="74">
        <v>16780</v>
      </c>
      <c r="H6" s="74">
        <v>16780</v>
      </c>
      <c r="I6" s="74">
        <v>16780</v>
      </c>
      <c r="J6" s="74">
        <v>16780</v>
      </c>
      <c r="K6" s="74">
        <v>16780</v>
      </c>
      <c r="L6" s="74">
        <v>16780</v>
      </c>
      <c r="M6" s="74">
        <v>16807</v>
      </c>
      <c r="N6" s="74">
        <v>17530</v>
      </c>
      <c r="O6" s="74">
        <f>SUM(C6:N6)</f>
        <v>202137</v>
      </c>
    </row>
    <row r="7" spans="1:15" ht="18" customHeight="1">
      <c r="A7" s="209"/>
      <c r="B7" s="161" t="s">
        <v>31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74">
        <f aca="true" t="shared" si="0" ref="O7:O46">SUM(C7:N7)</f>
        <v>0</v>
      </c>
    </row>
    <row r="8" spans="1:15" ht="18" customHeight="1">
      <c r="A8" s="209" t="s">
        <v>493</v>
      </c>
      <c r="B8" s="161" t="s">
        <v>0</v>
      </c>
      <c r="C8" s="74">
        <v>4500</v>
      </c>
      <c r="D8" s="74">
        <v>4500</v>
      </c>
      <c r="E8" s="74">
        <v>4500</v>
      </c>
      <c r="F8" s="74">
        <v>4500</v>
      </c>
      <c r="G8" s="74">
        <v>4500</v>
      </c>
      <c r="H8" s="74">
        <v>4500</v>
      </c>
      <c r="I8" s="74">
        <v>4500</v>
      </c>
      <c r="J8" s="74">
        <v>4500</v>
      </c>
      <c r="K8" s="74">
        <v>4500</v>
      </c>
      <c r="L8" s="74">
        <v>4500</v>
      </c>
      <c r="M8" s="74">
        <v>4612</v>
      </c>
      <c r="N8" s="74">
        <v>4700</v>
      </c>
      <c r="O8" s="74">
        <f t="shared" si="0"/>
        <v>54312</v>
      </c>
    </row>
    <row r="9" spans="1:15" ht="18" customHeight="1">
      <c r="A9" s="209"/>
      <c r="B9" s="161" t="s">
        <v>31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74">
        <f t="shared" si="0"/>
        <v>0</v>
      </c>
    </row>
    <row r="10" spans="1:15" ht="18" customHeight="1">
      <c r="A10" s="276" t="s">
        <v>494</v>
      </c>
      <c r="B10" s="161" t="s">
        <v>0</v>
      </c>
      <c r="C10" s="74">
        <v>12720</v>
      </c>
      <c r="D10" s="74">
        <v>11800</v>
      </c>
      <c r="E10" s="74">
        <v>11000</v>
      </c>
      <c r="F10" s="74">
        <v>10420</v>
      </c>
      <c r="G10" s="74">
        <v>9600</v>
      </c>
      <c r="H10" s="74">
        <v>8500</v>
      </c>
      <c r="I10" s="74">
        <v>7800</v>
      </c>
      <c r="J10" s="74">
        <v>7000</v>
      </c>
      <c r="K10" s="74">
        <v>16272</v>
      </c>
      <c r="L10" s="74">
        <v>8900</v>
      </c>
      <c r="M10" s="74">
        <v>10500</v>
      </c>
      <c r="N10" s="74">
        <v>10635</v>
      </c>
      <c r="O10" s="74">
        <f t="shared" si="0"/>
        <v>125147</v>
      </c>
    </row>
    <row r="11" spans="1:15" ht="18" customHeight="1">
      <c r="A11" s="277"/>
      <c r="B11" s="161" t="s">
        <v>31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74">
        <f t="shared" si="0"/>
        <v>0</v>
      </c>
    </row>
    <row r="12" spans="1:15" ht="18" customHeight="1">
      <c r="A12" s="273" t="s">
        <v>495</v>
      </c>
      <c r="B12" s="161" t="s">
        <v>0</v>
      </c>
      <c r="C12" s="162"/>
      <c r="D12" s="162">
        <v>1177</v>
      </c>
      <c r="E12" s="162">
        <v>1288</v>
      </c>
      <c r="F12" s="162">
        <v>588</v>
      </c>
      <c r="G12" s="162">
        <v>1087</v>
      </c>
      <c r="H12" s="162">
        <v>587</v>
      </c>
      <c r="I12" s="162">
        <v>1087</v>
      </c>
      <c r="J12" s="162">
        <v>1087</v>
      </c>
      <c r="K12" s="162">
        <v>678</v>
      </c>
      <c r="L12" s="162">
        <v>587</v>
      </c>
      <c r="M12" s="162">
        <v>687</v>
      </c>
      <c r="N12" s="162">
        <v>587</v>
      </c>
      <c r="O12" s="74">
        <f t="shared" si="0"/>
        <v>9440</v>
      </c>
    </row>
    <row r="13" spans="1:15" ht="18" customHeight="1">
      <c r="A13" s="274"/>
      <c r="B13" s="161" t="s">
        <v>31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74">
        <f t="shared" si="0"/>
        <v>0</v>
      </c>
    </row>
    <row r="14" spans="1:15" ht="18" customHeight="1">
      <c r="A14" s="273" t="s">
        <v>496</v>
      </c>
      <c r="B14" s="161" t="s">
        <v>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74">
        <f t="shared" si="0"/>
        <v>0</v>
      </c>
    </row>
    <row r="15" spans="1:15" ht="18" customHeight="1">
      <c r="A15" s="274"/>
      <c r="B15" s="161" t="s">
        <v>31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74">
        <f t="shared" si="0"/>
        <v>0</v>
      </c>
    </row>
    <row r="16" spans="1:15" ht="18" customHeight="1">
      <c r="A16" s="273" t="s">
        <v>497</v>
      </c>
      <c r="B16" s="161" t="s">
        <v>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74">
        <f t="shared" si="0"/>
        <v>0</v>
      </c>
    </row>
    <row r="17" spans="1:15" ht="18" customHeight="1">
      <c r="A17" s="274"/>
      <c r="B17" s="161" t="s">
        <v>31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74">
        <f t="shared" si="0"/>
        <v>0</v>
      </c>
    </row>
    <row r="18" spans="1:15" ht="18" customHeight="1">
      <c r="A18" s="273" t="s">
        <v>114</v>
      </c>
      <c r="B18" s="161" t="s">
        <v>0</v>
      </c>
      <c r="C18" s="162">
        <v>6900</v>
      </c>
      <c r="D18" s="162">
        <v>6900</v>
      </c>
      <c r="E18" s="162">
        <v>7000</v>
      </c>
      <c r="F18" s="162">
        <v>7000</v>
      </c>
      <c r="G18" s="162">
        <v>7000</v>
      </c>
      <c r="H18" s="162">
        <v>6850</v>
      </c>
      <c r="I18" s="162">
        <v>6900</v>
      </c>
      <c r="J18" s="162">
        <v>6900</v>
      </c>
      <c r="K18" s="162">
        <v>6900</v>
      </c>
      <c r="L18" s="162">
        <v>6800</v>
      </c>
      <c r="M18" s="162">
        <v>6950</v>
      </c>
      <c r="N18" s="162">
        <v>6825</v>
      </c>
      <c r="O18" s="74">
        <f t="shared" si="0"/>
        <v>82925</v>
      </c>
    </row>
    <row r="19" spans="1:15" ht="18" customHeight="1">
      <c r="A19" s="275"/>
      <c r="B19" s="161" t="s">
        <v>31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74">
        <f t="shared" si="0"/>
        <v>0</v>
      </c>
    </row>
    <row r="20" spans="1:15" ht="18" customHeight="1">
      <c r="A20" s="268" t="s">
        <v>498</v>
      </c>
      <c r="B20" s="161" t="s">
        <v>0</v>
      </c>
      <c r="C20" s="74">
        <v>6900</v>
      </c>
      <c r="D20" s="74">
        <v>8077</v>
      </c>
      <c r="E20" s="74">
        <v>8288</v>
      </c>
      <c r="F20" s="74">
        <v>7588</v>
      </c>
      <c r="G20" s="74">
        <v>8087</v>
      </c>
      <c r="H20" s="74">
        <v>7437</v>
      </c>
      <c r="I20" s="74">
        <v>7987</v>
      </c>
      <c r="J20" s="74">
        <v>7987</v>
      </c>
      <c r="K20" s="74">
        <v>8050</v>
      </c>
      <c r="L20" s="74">
        <v>7387</v>
      </c>
      <c r="M20" s="74">
        <v>7637</v>
      </c>
      <c r="N20" s="74">
        <v>7412</v>
      </c>
      <c r="O20" s="74">
        <f>O18+O16+O14+O12</f>
        <v>92365</v>
      </c>
    </row>
    <row r="21" spans="1:15" ht="18" customHeight="1">
      <c r="A21" s="269"/>
      <c r="B21" s="161" t="s">
        <v>31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>
        <f>O19+O17+O15+O13</f>
        <v>0</v>
      </c>
    </row>
    <row r="22" spans="1:15" ht="18" customHeight="1">
      <c r="A22" s="273" t="s">
        <v>128</v>
      </c>
      <c r="B22" s="161" t="s">
        <v>0</v>
      </c>
      <c r="C22" s="162"/>
      <c r="D22" s="162"/>
      <c r="E22" s="162"/>
      <c r="F22" s="162">
        <v>2595</v>
      </c>
      <c r="G22" s="162"/>
      <c r="H22" s="162">
        <v>2596</v>
      </c>
      <c r="I22" s="162"/>
      <c r="J22" s="162"/>
      <c r="K22" s="162"/>
      <c r="L22" s="162"/>
      <c r="M22" s="162"/>
      <c r="N22" s="162"/>
      <c r="O22" s="74">
        <f t="shared" si="0"/>
        <v>5191</v>
      </c>
    </row>
    <row r="23" spans="1:15" ht="18" customHeight="1">
      <c r="A23" s="274"/>
      <c r="B23" s="161" t="s">
        <v>31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74">
        <f t="shared" si="0"/>
        <v>0</v>
      </c>
    </row>
    <row r="24" spans="1:15" ht="18" customHeight="1">
      <c r="A24" s="273" t="s">
        <v>499</v>
      </c>
      <c r="B24" s="161" t="s">
        <v>0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74">
        <f t="shared" si="0"/>
        <v>0</v>
      </c>
    </row>
    <row r="25" spans="1:15" ht="18" customHeight="1">
      <c r="A25" s="274"/>
      <c r="B25" s="161" t="s">
        <v>31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74">
        <f t="shared" si="0"/>
        <v>0</v>
      </c>
    </row>
    <row r="26" spans="1:15" ht="18" customHeight="1">
      <c r="A26" s="273" t="s">
        <v>130</v>
      </c>
      <c r="B26" s="161" t="s">
        <v>0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74">
        <f t="shared" si="0"/>
        <v>0</v>
      </c>
    </row>
    <row r="27" spans="1:15" ht="18" customHeight="1">
      <c r="A27" s="274"/>
      <c r="B27" s="161" t="s">
        <v>31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74">
        <f t="shared" si="0"/>
        <v>0</v>
      </c>
    </row>
    <row r="28" spans="1:15" ht="18" customHeight="1">
      <c r="A28" s="273" t="s">
        <v>500</v>
      </c>
      <c r="B28" s="161" t="s">
        <v>0</v>
      </c>
      <c r="C28" s="162"/>
      <c r="D28" s="162"/>
      <c r="E28" s="162"/>
      <c r="F28" s="162">
        <v>701</v>
      </c>
      <c r="G28" s="162"/>
      <c r="H28" s="162">
        <v>702</v>
      </c>
      <c r="I28" s="162"/>
      <c r="J28" s="162"/>
      <c r="K28" s="162"/>
      <c r="L28" s="162"/>
      <c r="M28" s="162"/>
      <c r="N28" s="162"/>
      <c r="O28" s="74">
        <f t="shared" si="0"/>
        <v>1403</v>
      </c>
    </row>
    <row r="29" spans="1:15" ht="18" customHeight="1">
      <c r="A29" s="274"/>
      <c r="B29" s="161" t="s">
        <v>31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74">
        <f t="shared" si="0"/>
        <v>0</v>
      </c>
    </row>
    <row r="30" spans="1:15" ht="18" customHeight="1">
      <c r="A30" s="268" t="s">
        <v>501</v>
      </c>
      <c r="B30" s="161" t="s">
        <v>0</v>
      </c>
      <c r="C30" s="74">
        <f>C22+C24+C26+C28</f>
        <v>0</v>
      </c>
      <c r="D30" s="74">
        <f aca="true" t="shared" si="1" ref="D30:O31">D22+D24+D26+D28</f>
        <v>0</v>
      </c>
      <c r="E30" s="74">
        <f t="shared" si="1"/>
        <v>0</v>
      </c>
      <c r="F30" s="74">
        <f t="shared" si="1"/>
        <v>3296</v>
      </c>
      <c r="G30" s="74">
        <f t="shared" si="1"/>
        <v>0</v>
      </c>
      <c r="H30" s="74">
        <f t="shared" si="1"/>
        <v>3298</v>
      </c>
      <c r="I30" s="74">
        <f t="shared" si="1"/>
        <v>0</v>
      </c>
      <c r="J30" s="74">
        <f t="shared" si="1"/>
        <v>0</v>
      </c>
      <c r="K30" s="74">
        <f t="shared" si="1"/>
        <v>0</v>
      </c>
      <c r="L30" s="74">
        <f t="shared" si="1"/>
        <v>0</v>
      </c>
      <c r="M30" s="74">
        <f t="shared" si="1"/>
        <v>0</v>
      </c>
      <c r="N30" s="74">
        <f t="shared" si="1"/>
        <v>0</v>
      </c>
      <c r="O30" s="74">
        <f t="shared" si="1"/>
        <v>6594</v>
      </c>
    </row>
    <row r="31" spans="1:15" ht="18" customHeight="1">
      <c r="A31" s="269"/>
      <c r="B31" s="161" t="s">
        <v>31</v>
      </c>
      <c r="C31" s="74">
        <f>C23+C25+C27+C29</f>
        <v>0</v>
      </c>
      <c r="D31" s="74">
        <f t="shared" si="1"/>
        <v>0</v>
      </c>
      <c r="E31" s="74">
        <f t="shared" si="1"/>
        <v>0</v>
      </c>
      <c r="F31" s="74">
        <f t="shared" si="1"/>
        <v>0</v>
      </c>
      <c r="G31" s="74">
        <f t="shared" si="1"/>
        <v>0</v>
      </c>
      <c r="H31" s="74">
        <f t="shared" si="1"/>
        <v>0</v>
      </c>
      <c r="I31" s="74">
        <f t="shared" si="1"/>
        <v>0</v>
      </c>
      <c r="J31" s="74">
        <f t="shared" si="1"/>
        <v>0</v>
      </c>
      <c r="K31" s="74">
        <f t="shared" si="1"/>
        <v>0</v>
      </c>
      <c r="L31" s="74">
        <f t="shared" si="1"/>
        <v>0</v>
      </c>
      <c r="M31" s="74">
        <f t="shared" si="1"/>
        <v>0</v>
      </c>
      <c r="N31" s="74">
        <f t="shared" si="1"/>
        <v>0</v>
      </c>
      <c r="O31" s="74">
        <f t="shared" si="1"/>
        <v>0</v>
      </c>
    </row>
    <row r="32" spans="1:15" ht="18" customHeight="1">
      <c r="A32" s="273" t="s">
        <v>136</v>
      </c>
      <c r="B32" s="161" t="s">
        <v>0</v>
      </c>
      <c r="C32" s="162">
        <v>1800</v>
      </c>
      <c r="D32" s="162"/>
      <c r="E32" s="162">
        <v>150000</v>
      </c>
      <c r="F32" s="162">
        <v>150000</v>
      </c>
      <c r="G32" s="162">
        <v>210000</v>
      </c>
      <c r="H32" s="162">
        <v>225000</v>
      </c>
      <c r="I32" s="162">
        <v>225000</v>
      </c>
      <c r="J32" s="162">
        <v>230000</v>
      </c>
      <c r="K32" s="162">
        <v>230000</v>
      </c>
      <c r="L32" s="162">
        <v>162540</v>
      </c>
      <c r="M32" s="162">
        <v>162540</v>
      </c>
      <c r="N32" s="162"/>
      <c r="O32" s="74">
        <f t="shared" si="0"/>
        <v>1746880</v>
      </c>
    </row>
    <row r="33" spans="1:15" ht="18" customHeight="1">
      <c r="A33" s="274"/>
      <c r="B33" s="161" t="s">
        <v>31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74">
        <f t="shared" si="0"/>
        <v>0</v>
      </c>
    </row>
    <row r="34" spans="1:15" ht="18" customHeight="1">
      <c r="A34" s="273" t="s">
        <v>144</v>
      </c>
      <c r="B34" s="161" t="s">
        <v>0</v>
      </c>
      <c r="C34" s="162">
        <v>1875</v>
      </c>
      <c r="D34" s="162"/>
      <c r="E34" s="162">
        <v>38625</v>
      </c>
      <c r="F34" s="162">
        <v>40500</v>
      </c>
      <c r="G34" s="162">
        <v>56700</v>
      </c>
      <c r="H34" s="162">
        <v>60750</v>
      </c>
      <c r="I34" s="162">
        <v>60750</v>
      </c>
      <c r="J34" s="162">
        <v>62100</v>
      </c>
      <c r="K34" s="162">
        <v>62100</v>
      </c>
      <c r="L34" s="162">
        <v>43885</v>
      </c>
      <c r="M34" s="162">
        <v>43887</v>
      </c>
      <c r="N34" s="162"/>
      <c r="O34" s="74">
        <f t="shared" si="0"/>
        <v>471172</v>
      </c>
    </row>
    <row r="35" spans="1:15" ht="18" customHeight="1">
      <c r="A35" s="274"/>
      <c r="B35" s="161" t="s">
        <v>31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74">
        <f t="shared" si="0"/>
        <v>0</v>
      </c>
    </row>
    <row r="36" spans="1:15" ht="18" customHeight="1">
      <c r="A36" s="273" t="s">
        <v>143</v>
      </c>
      <c r="B36" s="161" t="s">
        <v>0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74">
        <f t="shared" si="0"/>
        <v>0</v>
      </c>
    </row>
    <row r="37" spans="1:15" ht="18" customHeight="1">
      <c r="A37" s="274"/>
      <c r="B37" s="161" t="s">
        <v>31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74">
        <f t="shared" si="0"/>
        <v>0</v>
      </c>
    </row>
    <row r="38" spans="1:15" ht="18" customHeight="1">
      <c r="A38" s="271" t="s">
        <v>502</v>
      </c>
      <c r="B38" s="161" t="s">
        <v>0</v>
      </c>
      <c r="C38" s="74">
        <f>C32+C34+C36</f>
        <v>3675</v>
      </c>
      <c r="D38" s="74">
        <f>D32+D34+D36</f>
        <v>0</v>
      </c>
      <c r="E38" s="74">
        <v>205650</v>
      </c>
      <c r="F38" s="74">
        <v>205650</v>
      </c>
      <c r="G38" s="74">
        <v>205650</v>
      </c>
      <c r="H38" s="74">
        <v>205650</v>
      </c>
      <c r="I38" s="74">
        <v>205650</v>
      </c>
      <c r="J38" s="74">
        <v>205650</v>
      </c>
      <c r="K38" s="74">
        <v>205650</v>
      </c>
      <c r="L38" s="74">
        <v>205650</v>
      </c>
      <c r="M38" s="74">
        <v>205711</v>
      </c>
      <c r="N38" s="74">
        <f>N32+N34+N36</f>
        <v>0</v>
      </c>
      <c r="O38" s="74">
        <f t="shared" si="0"/>
        <v>1854586</v>
      </c>
    </row>
    <row r="39" spans="1:15" ht="18" customHeight="1">
      <c r="A39" s="272"/>
      <c r="B39" s="161" t="s">
        <v>31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>
        <f t="shared" si="0"/>
        <v>0</v>
      </c>
    </row>
    <row r="40" spans="1:15" ht="18" customHeight="1">
      <c r="A40" s="268" t="s">
        <v>503</v>
      </c>
      <c r="B40" s="161" t="s">
        <v>0</v>
      </c>
      <c r="C40" s="162">
        <v>1960</v>
      </c>
      <c r="D40" s="162"/>
      <c r="E40" s="162"/>
      <c r="F40" s="162">
        <v>2000</v>
      </c>
      <c r="G40" s="162">
        <v>200</v>
      </c>
      <c r="H40" s="162">
        <v>200</v>
      </c>
      <c r="I40" s="162">
        <v>2000</v>
      </c>
      <c r="J40" s="162">
        <v>200</v>
      </c>
      <c r="K40" s="162">
        <v>200</v>
      </c>
      <c r="L40" s="162">
        <v>2040</v>
      </c>
      <c r="M40" s="162">
        <v>200</v>
      </c>
      <c r="N40" s="162"/>
      <c r="O40" s="74">
        <f t="shared" si="0"/>
        <v>9000</v>
      </c>
    </row>
    <row r="41" spans="1:15" ht="18" customHeight="1">
      <c r="A41" s="269"/>
      <c r="B41" s="161" t="s">
        <v>31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74">
        <f t="shared" si="0"/>
        <v>0</v>
      </c>
    </row>
    <row r="42" spans="1:15" ht="18" customHeight="1">
      <c r="A42" s="268" t="s">
        <v>455</v>
      </c>
      <c r="B42" s="161" t="s">
        <v>0</v>
      </c>
      <c r="C42" s="74">
        <f>C38+C30+C40+C20+C10+C8+C6</f>
        <v>46535</v>
      </c>
      <c r="D42" s="74">
        <f aca="true" t="shared" si="2" ref="D42:N42">D38+D30+D40+D20+D10+D8+D6</f>
        <v>41157</v>
      </c>
      <c r="E42" s="74">
        <f t="shared" si="2"/>
        <v>246218</v>
      </c>
      <c r="F42" s="74">
        <f t="shared" si="2"/>
        <v>250234</v>
      </c>
      <c r="G42" s="74">
        <f t="shared" si="2"/>
        <v>244817</v>
      </c>
      <c r="H42" s="74">
        <f t="shared" si="2"/>
        <v>246365</v>
      </c>
      <c r="I42" s="74">
        <f t="shared" si="2"/>
        <v>244717</v>
      </c>
      <c r="J42" s="74">
        <f t="shared" si="2"/>
        <v>242117</v>
      </c>
      <c r="K42" s="74">
        <v>250980</v>
      </c>
      <c r="L42" s="74">
        <f t="shared" si="2"/>
        <v>245257</v>
      </c>
      <c r="M42" s="74">
        <f t="shared" si="2"/>
        <v>245467</v>
      </c>
      <c r="N42" s="74">
        <f t="shared" si="2"/>
        <v>40277</v>
      </c>
      <c r="O42" s="74">
        <f t="shared" si="0"/>
        <v>2344141</v>
      </c>
    </row>
    <row r="43" spans="1:15" ht="18" customHeight="1">
      <c r="A43" s="269"/>
      <c r="B43" s="161" t="s">
        <v>31</v>
      </c>
      <c r="C43" s="74">
        <f aca="true" t="shared" si="3" ref="C43:N43">C7+C9+C11+C21+C31+C39+C41</f>
        <v>0</v>
      </c>
      <c r="D43" s="74">
        <f t="shared" si="3"/>
        <v>0</v>
      </c>
      <c r="E43" s="74">
        <f t="shared" si="3"/>
        <v>0</v>
      </c>
      <c r="F43" s="74">
        <f t="shared" si="3"/>
        <v>0</v>
      </c>
      <c r="G43" s="74">
        <f t="shared" si="3"/>
        <v>0</v>
      </c>
      <c r="H43" s="74">
        <f t="shared" si="3"/>
        <v>0</v>
      </c>
      <c r="I43" s="74">
        <f t="shared" si="3"/>
        <v>0</v>
      </c>
      <c r="J43" s="74">
        <f t="shared" si="3"/>
        <v>0</v>
      </c>
      <c r="K43" s="74">
        <f t="shared" si="3"/>
        <v>0</v>
      </c>
      <c r="L43" s="74">
        <f t="shared" si="3"/>
        <v>0</v>
      </c>
      <c r="M43" s="74">
        <f t="shared" si="3"/>
        <v>0</v>
      </c>
      <c r="N43" s="162">
        <f t="shared" si="3"/>
        <v>0</v>
      </c>
      <c r="O43" s="74">
        <f t="shared" si="0"/>
        <v>0</v>
      </c>
    </row>
    <row r="44" spans="1:15" ht="18" customHeight="1">
      <c r="A44" s="273" t="s">
        <v>504</v>
      </c>
      <c r="B44" s="161" t="s">
        <v>0</v>
      </c>
      <c r="C44" s="162"/>
      <c r="D44" s="162"/>
      <c r="E44" s="162"/>
      <c r="F44" s="162"/>
      <c r="G44" s="162"/>
      <c r="H44" s="162">
        <v>4000</v>
      </c>
      <c r="I44" s="162"/>
      <c r="J44" s="162"/>
      <c r="K44" s="162"/>
      <c r="L44" s="162"/>
      <c r="M44" s="162"/>
      <c r="N44" s="162">
        <v>5500</v>
      </c>
      <c r="O44" s="74">
        <f t="shared" si="0"/>
        <v>9500</v>
      </c>
    </row>
    <row r="45" spans="1:15" ht="18" customHeight="1">
      <c r="A45" s="274"/>
      <c r="B45" s="161" t="s">
        <v>31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74">
        <f t="shared" si="0"/>
        <v>0</v>
      </c>
    </row>
    <row r="46" spans="1:15" ht="18" customHeight="1">
      <c r="A46" s="268" t="s">
        <v>505</v>
      </c>
      <c r="B46" s="161" t="s">
        <v>0</v>
      </c>
      <c r="C46" s="74">
        <f>C44+C42</f>
        <v>46535</v>
      </c>
      <c r="D46" s="74">
        <f aca="true" t="shared" si="4" ref="D46:O47">D44+D42</f>
        <v>41157</v>
      </c>
      <c r="E46" s="74">
        <f t="shared" si="4"/>
        <v>246218</v>
      </c>
      <c r="F46" s="74">
        <f t="shared" si="4"/>
        <v>250234</v>
      </c>
      <c r="G46" s="74">
        <f t="shared" si="4"/>
        <v>244817</v>
      </c>
      <c r="H46" s="74">
        <f t="shared" si="4"/>
        <v>250365</v>
      </c>
      <c r="I46" s="74">
        <f t="shared" si="4"/>
        <v>244717</v>
      </c>
      <c r="J46" s="74">
        <f t="shared" si="4"/>
        <v>242117</v>
      </c>
      <c r="K46" s="74">
        <f t="shared" si="4"/>
        <v>250980</v>
      </c>
      <c r="L46" s="74">
        <f t="shared" si="4"/>
        <v>245257</v>
      </c>
      <c r="M46" s="74">
        <f t="shared" si="4"/>
        <v>245467</v>
      </c>
      <c r="N46" s="74">
        <f t="shared" si="4"/>
        <v>45777</v>
      </c>
      <c r="O46" s="74">
        <f t="shared" si="0"/>
        <v>2353641</v>
      </c>
    </row>
    <row r="47" spans="1:15" ht="18" customHeight="1">
      <c r="A47" s="269"/>
      <c r="B47" s="161" t="s">
        <v>31</v>
      </c>
      <c r="C47" s="74">
        <f>C45+C43</f>
        <v>0</v>
      </c>
      <c r="D47" s="74">
        <f t="shared" si="4"/>
        <v>0</v>
      </c>
      <c r="E47" s="74">
        <f t="shared" si="4"/>
        <v>0</v>
      </c>
      <c r="F47" s="74">
        <f t="shared" si="4"/>
        <v>0</v>
      </c>
      <c r="G47" s="74">
        <f t="shared" si="4"/>
        <v>0</v>
      </c>
      <c r="H47" s="74">
        <f t="shared" si="4"/>
        <v>0</v>
      </c>
      <c r="I47" s="74">
        <f t="shared" si="4"/>
        <v>0</v>
      </c>
      <c r="J47" s="74">
        <f t="shared" si="4"/>
        <v>0</v>
      </c>
      <c r="K47" s="74">
        <f t="shared" si="4"/>
        <v>0</v>
      </c>
      <c r="L47" s="74">
        <f t="shared" si="4"/>
        <v>0</v>
      </c>
      <c r="M47" s="74">
        <f t="shared" si="4"/>
        <v>0</v>
      </c>
      <c r="N47" s="74">
        <f t="shared" si="4"/>
        <v>0</v>
      </c>
      <c r="O47" s="74">
        <f t="shared" si="4"/>
        <v>0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185" t="s">
        <v>506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</row>
    <row r="57" ht="12.75">
      <c r="O57" s="4" t="s">
        <v>477</v>
      </c>
    </row>
    <row r="58" spans="1:15" ht="12.75">
      <c r="A58" s="270" t="s">
        <v>32</v>
      </c>
      <c r="B58" s="222" t="s">
        <v>478</v>
      </c>
      <c r="C58" s="213" t="s">
        <v>507</v>
      </c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70"/>
      <c r="B59" s="222"/>
      <c r="C59" s="159" t="s">
        <v>480</v>
      </c>
      <c r="D59" s="159" t="s">
        <v>481</v>
      </c>
      <c r="E59" s="159" t="s">
        <v>482</v>
      </c>
      <c r="F59" s="159" t="s">
        <v>483</v>
      </c>
      <c r="G59" s="159" t="s">
        <v>484</v>
      </c>
      <c r="H59" s="159" t="s">
        <v>485</v>
      </c>
      <c r="I59" s="159" t="s">
        <v>486</v>
      </c>
      <c r="J59" s="159" t="s">
        <v>487</v>
      </c>
      <c r="K59" s="159" t="s">
        <v>488</v>
      </c>
      <c r="L59" s="159" t="s">
        <v>489</v>
      </c>
      <c r="M59" s="159" t="s">
        <v>490</v>
      </c>
      <c r="N59" s="159" t="s">
        <v>491</v>
      </c>
      <c r="O59" s="160" t="s">
        <v>189</v>
      </c>
    </row>
    <row r="60" spans="1:15" ht="16.5" customHeight="1">
      <c r="A60" s="265" t="s">
        <v>508</v>
      </c>
      <c r="B60" s="161" t="s">
        <v>0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>
        <f>SUM(C60:N60)</f>
        <v>0</v>
      </c>
    </row>
    <row r="61" spans="1:15" ht="16.5" customHeight="1">
      <c r="A61" s="265"/>
      <c r="B61" s="161" t="s">
        <v>31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>
        <f>SUM(C61:N61)</f>
        <v>0</v>
      </c>
    </row>
    <row r="62" spans="1:15" ht="16.5" customHeight="1">
      <c r="A62" s="265" t="s">
        <v>509</v>
      </c>
      <c r="B62" s="161" t="s">
        <v>0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>
        <f>SUM(C62:N62)</f>
        <v>0</v>
      </c>
    </row>
    <row r="63" spans="1:15" ht="16.5" customHeight="1">
      <c r="A63" s="265"/>
      <c r="B63" s="161" t="s">
        <v>31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>
        <f>SUM(C63:N63)</f>
        <v>0</v>
      </c>
    </row>
    <row r="64" spans="1:15" ht="16.5" customHeight="1">
      <c r="A64" s="265" t="s">
        <v>298</v>
      </c>
      <c r="B64" s="161" t="s">
        <v>0</v>
      </c>
      <c r="C64" s="163">
        <v>650</v>
      </c>
      <c r="D64" s="163">
        <v>650</v>
      </c>
      <c r="E64" s="163">
        <v>650</v>
      </c>
      <c r="F64" s="163">
        <v>700</v>
      </c>
      <c r="G64" s="163">
        <v>750</v>
      </c>
      <c r="H64" s="163">
        <v>750</v>
      </c>
      <c r="I64" s="163">
        <v>800</v>
      </c>
      <c r="J64" s="163">
        <v>800</v>
      </c>
      <c r="K64" s="163">
        <v>700</v>
      </c>
      <c r="L64" s="163">
        <v>700</v>
      </c>
      <c r="M64" s="163">
        <v>713</v>
      </c>
      <c r="N64" s="163">
        <v>714</v>
      </c>
      <c r="O64" s="164">
        <f>SUM(C64:N64)</f>
        <v>8577</v>
      </c>
    </row>
    <row r="65" spans="1:15" ht="16.5" customHeight="1">
      <c r="A65" s="265"/>
      <c r="B65" s="161" t="s">
        <v>31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>
        <f aca="true" t="shared" si="5" ref="O65:O107">SUM(C65:N65)</f>
        <v>0</v>
      </c>
    </row>
    <row r="66" spans="1:15" ht="16.5" customHeight="1">
      <c r="A66" s="265" t="s">
        <v>510</v>
      </c>
      <c r="B66" s="161" t="s">
        <v>0</v>
      </c>
      <c r="C66" s="163">
        <v>2500</v>
      </c>
      <c r="D66" s="163">
        <v>2500</v>
      </c>
      <c r="E66" s="163">
        <v>2500</v>
      </c>
      <c r="F66" s="163">
        <v>2500</v>
      </c>
      <c r="G66" s="163">
        <v>2500</v>
      </c>
      <c r="H66" s="163">
        <v>2500</v>
      </c>
      <c r="I66" s="163">
        <v>2500</v>
      </c>
      <c r="J66" s="163">
        <v>2500</v>
      </c>
      <c r="K66" s="163">
        <v>2500</v>
      </c>
      <c r="L66" s="163">
        <v>2500</v>
      </c>
      <c r="M66" s="163">
        <v>2500</v>
      </c>
      <c r="N66" s="163">
        <v>2500</v>
      </c>
      <c r="O66" s="164">
        <f t="shared" si="5"/>
        <v>30000</v>
      </c>
    </row>
    <row r="67" spans="1:15" ht="16.5" customHeight="1">
      <c r="A67" s="265"/>
      <c r="B67" s="161" t="s">
        <v>31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 t="shared" si="5"/>
        <v>0</v>
      </c>
    </row>
    <row r="68" spans="1:15" ht="16.5" customHeight="1">
      <c r="A68" s="265" t="s">
        <v>511</v>
      </c>
      <c r="B68" s="161" t="s">
        <v>0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>
        <f t="shared" si="5"/>
        <v>0</v>
      </c>
    </row>
    <row r="69" spans="1:15" ht="16.5" customHeight="1">
      <c r="A69" s="265"/>
      <c r="B69" s="161" t="s">
        <v>31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4">
        <f t="shared" si="5"/>
        <v>0</v>
      </c>
    </row>
    <row r="70" spans="1:15" ht="16.5" customHeight="1">
      <c r="A70" s="265" t="s">
        <v>512</v>
      </c>
      <c r="B70" s="161" t="s">
        <v>0</v>
      </c>
      <c r="C70" s="163">
        <v>353</v>
      </c>
      <c r="D70" s="163">
        <v>353</v>
      </c>
      <c r="E70" s="163">
        <v>44120</v>
      </c>
      <c r="F70" s="163">
        <v>44120</v>
      </c>
      <c r="G70" s="163">
        <v>44120</v>
      </c>
      <c r="H70" s="163">
        <v>44120</v>
      </c>
      <c r="I70" s="163">
        <v>44120</v>
      </c>
      <c r="J70" s="163">
        <v>44120</v>
      </c>
      <c r="K70" s="163">
        <v>60120</v>
      </c>
      <c r="L70" s="163">
        <v>44120</v>
      </c>
      <c r="M70" s="163">
        <v>44126</v>
      </c>
      <c r="N70" s="163">
        <v>353</v>
      </c>
      <c r="O70" s="164">
        <f t="shared" si="5"/>
        <v>414145</v>
      </c>
    </row>
    <row r="71" spans="1:15" ht="16.5" customHeight="1">
      <c r="A71" s="265"/>
      <c r="B71" s="161" t="s">
        <v>31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4">
        <f t="shared" si="5"/>
        <v>0</v>
      </c>
    </row>
    <row r="72" spans="1:15" ht="16.5" customHeight="1">
      <c r="A72" s="265" t="s">
        <v>513</v>
      </c>
      <c r="B72" s="161" t="s">
        <v>0</v>
      </c>
      <c r="C72" s="163">
        <v>300</v>
      </c>
      <c r="D72" s="163">
        <v>500</v>
      </c>
      <c r="E72" s="163">
        <v>3000</v>
      </c>
      <c r="F72" s="163">
        <v>1000</v>
      </c>
      <c r="G72" s="163">
        <v>500</v>
      </c>
      <c r="H72" s="163">
        <v>500</v>
      </c>
      <c r="I72" s="163">
        <v>2000</v>
      </c>
      <c r="J72" s="163">
        <v>2000</v>
      </c>
      <c r="K72" s="163">
        <v>1000</v>
      </c>
      <c r="L72" s="163">
        <v>200</v>
      </c>
      <c r="M72" s="163">
        <v>500</v>
      </c>
      <c r="N72" s="163">
        <v>500</v>
      </c>
      <c r="O72" s="164">
        <f t="shared" si="5"/>
        <v>12000</v>
      </c>
    </row>
    <row r="73" spans="1:15" ht="16.5" customHeight="1">
      <c r="A73" s="265"/>
      <c r="B73" s="161" t="s">
        <v>31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4">
        <f t="shared" si="5"/>
        <v>0</v>
      </c>
    </row>
    <row r="74" spans="1:15" ht="16.5" customHeight="1">
      <c r="A74" s="265" t="s">
        <v>514</v>
      </c>
      <c r="B74" s="161" t="s">
        <v>0</v>
      </c>
      <c r="C74" s="163">
        <v>500</v>
      </c>
      <c r="D74" s="163">
        <v>700</v>
      </c>
      <c r="E74" s="163">
        <v>1000</v>
      </c>
      <c r="F74" s="163">
        <v>1500</v>
      </c>
      <c r="G74" s="163">
        <v>3000</v>
      </c>
      <c r="H74" s="163">
        <v>4000</v>
      </c>
      <c r="I74" s="163">
        <v>4500</v>
      </c>
      <c r="J74" s="163">
        <v>3500</v>
      </c>
      <c r="K74" s="163">
        <v>2500</v>
      </c>
      <c r="L74" s="163">
        <v>1500</v>
      </c>
      <c r="M74" s="163">
        <v>2000</v>
      </c>
      <c r="N74" s="163">
        <v>300</v>
      </c>
      <c r="O74" s="164">
        <f t="shared" si="5"/>
        <v>25000</v>
      </c>
    </row>
    <row r="75" spans="1:15" ht="16.5" customHeight="1">
      <c r="A75" s="265"/>
      <c r="B75" s="161" t="s">
        <v>31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4">
        <f t="shared" si="5"/>
        <v>0</v>
      </c>
    </row>
    <row r="76" spans="1:15" ht="16.5" customHeight="1">
      <c r="A76" s="265" t="s">
        <v>515</v>
      </c>
      <c r="B76" s="161" t="s">
        <v>0</v>
      </c>
      <c r="C76" s="163">
        <v>110</v>
      </c>
      <c r="D76" s="163">
        <v>110</v>
      </c>
      <c r="E76" s="163">
        <v>200</v>
      </c>
      <c r="F76" s="163">
        <v>200</v>
      </c>
      <c r="G76" s="163">
        <v>200</v>
      </c>
      <c r="H76" s="163">
        <v>200</v>
      </c>
      <c r="I76" s="163">
        <v>150</v>
      </c>
      <c r="J76" s="163">
        <v>150</v>
      </c>
      <c r="K76" s="163">
        <v>150</v>
      </c>
      <c r="L76" s="163">
        <v>180</v>
      </c>
      <c r="M76" s="163">
        <v>180</v>
      </c>
      <c r="N76" s="163">
        <v>170</v>
      </c>
      <c r="O76" s="164">
        <f t="shared" si="5"/>
        <v>2000</v>
      </c>
    </row>
    <row r="77" spans="1:15" ht="16.5" customHeight="1">
      <c r="A77" s="265"/>
      <c r="B77" s="161" t="s">
        <v>31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4">
        <f t="shared" si="5"/>
        <v>0</v>
      </c>
    </row>
    <row r="78" spans="1:15" ht="16.5" customHeight="1">
      <c r="A78" s="265" t="s">
        <v>516</v>
      </c>
      <c r="B78" s="161" t="s">
        <v>0</v>
      </c>
      <c r="C78" s="163">
        <v>1500</v>
      </c>
      <c r="D78" s="163">
        <v>2000</v>
      </c>
      <c r="E78" s="163">
        <v>3000</v>
      </c>
      <c r="F78" s="163">
        <v>500</v>
      </c>
      <c r="G78" s="163">
        <v>300</v>
      </c>
      <c r="H78" s="163">
        <v>500</v>
      </c>
      <c r="I78" s="163">
        <v>2000</v>
      </c>
      <c r="J78" s="163">
        <v>2000</v>
      </c>
      <c r="K78" s="163">
        <v>1500</v>
      </c>
      <c r="L78" s="163">
        <v>350</v>
      </c>
      <c r="M78" s="163">
        <v>300</v>
      </c>
      <c r="N78" s="163">
        <v>50</v>
      </c>
      <c r="O78" s="164">
        <f t="shared" si="5"/>
        <v>14000</v>
      </c>
    </row>
    <row r="79" spans="1:15" ht="16.5" customHeight="1">
      <c r="A79" s="265"/>
      <c r="B79" s="161" t="s">
        <v>31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4">
        <f t="shared" si="5"/>
        <v>0</v>
      </c>
    </row>
    <row r="80" spans="1:15" ht="16.5" customHeight="1">
      <c r="A80" s="265" t="s">
        <v>517</v>
      </c>
      <c r="B80" s="161" t="s">
        <v>0</v>
      </c>
      <c r="C80" s="163">
        <v>2195</v>
      </c>
      <c r="D80" s="163">
        <v>1418</v>
      </c>
      <c r="E80" s="163">
        <v>1314</v>
      </c>
      <c r="F80" s="163">
        <v>1400</v>
      </c>
      <c r="G80" s="163">
        <v>1400</v>
      </c>
      <c r="H80" s="163">
        <v>1314</v>
      </c>
      <c r="I80" s="163">
        <v>1314</v>
      </c>
      <c r="J80" s="163">
        <v>1418</v>
      </c>
      <c r="K80" s="163">
        <v>1314</v>
      </c>
      <c r="L80" s="163">
        <v>1400</v>
      </c>
      <c r="M80" s="163">
        <v>1504</v>
      </c>
      <c r="N80" s="163">
        <v>1297</v>
      </c>
      <c r="O80" s="164">
        <f t="shared" si="5"/>
        <v>17288</v>
      </c>
    </row>
    <row r="81" spans="1:15" ht="16.5" customHeight="1">
      <c r="A81" s="265"/>
      <c r="B81" s="161" t="s">
        <v>31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4">
        <f t="shared" si="5"/>
        <v>0</v>
      </c>
    </row>
    <row r="82" spans="1:15" ht="16.5" customHeight="1">
      <c r="A82" s="265" t="s">
        <v>518</v>
      </c>
      <c r="B82" s="161" t="s">
        <v>0</v>
      </c>
      <c r="C82" s="163">
        <v>14311</v>
      </c>
      <c r="D82" s="163">
        <v>9240</v>
      </c>
      <c r="E82" s="163">
        <v>8564</v>
      </c>
      <c r="F82" s="163">
        <v>9127</v>
      </c>
      <c r="G82" s="163">
        <v>9127</v>
      </c>
      <c r="H82" s="163">
        <v>8564</v>
      </c>
      <c r="I82" s="163">
        <v>8564</v>
      </c>
      <c r="J82" s="163">
        <v>9240</v>
      </c>
      <c r="K82" s="163">
        <v>8564</v>
      </c>
      <c r="L82" s="163">
        <v>9127</v>
      </c>
      <c r="M82" s="163">
        <v>9803</v>
      </c>
      <c r="N82" s="163">
        <v>8451</v>
      </c>
      <c r="O82" s="164">
        <f>SUM(C82:N82)</f>
        <v>112682</v>
      </c>
    </row>
    <row r="83" spans="1:15" ht="16.5" customHeight="1">
      <c r="A83" s="265"/>
      <c r="B83" s="161" t="s">
        <v>31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4">
        <f t="shared" si="5"/>
        <v>0</v>
      </c>
    </row>
    <row r="84" spans="1:15" ht="16.5" customHeight="1">
      <c r="A84" s="265" t="s">
        <v>519</v>
      </c>
      <c r="B84" s="161" t="s">
        <v>0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4">
        <f t="shared" si="5"/>
        <v>0</v>
      </c>
    </row>
    <row r="85" spans="1:15" ht="16.5" customHeight="1">
      <c r="A85" s="265"/>
      <c r="B85" s="161" t="s">
        <v>31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4">
        <f t="shared" si="5"/>
        <v>0</v>
      </c>
    </row>
    <row r="86" spans="1:15" ht="16.5" customHeight="1">
      <c r="A86" s="265" t="s">
        <v>520</v>
      </c>
      <c r="B86" s="161" t="s">
        <v>0</v>
      </c>
      <c r="C86" s="163">
        <v>63</v>
      </c>
      <c r="D86" s="163">
        <v>62</v>
      </c>
      <c r="E86" s="163">
        <v>63</v>
      </c>
      <c r="F86" s="163">
        <v>62</v>
      </c>
      <c r="G86" s="163">
        <v>63</v>
      </c>
      <c r="H86" s="163">
        <v>62</v>
      </c>
      <c r="I86" s="163">
        <v>63</v>
      </c>
      <c r="J86" s="163">
        <v>62</v>
      </c>
      <c r="K86" s="163">
        <v>63</v>
      </c>
      <c r="L86" s="163">
        <v>62</v>
      </c>
      <c r="M86" s="163">
        <v>63</v>
      </c>
      <c r="N86" s="163">
        <v>62</v>
      </c>
      <c r="O86" s="164">
        <f>SUM(C86:N86)</f>
        <v>750</v>
      </c>
    </row>
    <row r="87" spans="1:15" ht="16.5" customHeight="1">
      <c r="A87" s="265"/>
      <c r="B87" s="161" t="s">
        <v>31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4">
        <f t="shared" si="5"/>
        <v>0</v>
      </c>
    </row>
    <row r="88" spans="1:15" ht="16.5" customHeight="1">
      <c r="A88" s="265" t="s">
        <v>521</v>
      </c>
      <c r="B88" s="161" t="s">
        <v>0</v>
      </c>
      <c r="C88" s="163">
        <v>390</v>
      </c>
      <c r="D88" s="163">
        <v>390</v>
      </c>
      <c r="E88" s="163">
        <v>390</v>
      </c>
      <c r="F88" s="163">
        <v>390</v>
      </c>
      <c r="G88" s="163">
        <v>390</v>
      </c>
      <c r="H88" s="163">
        <v>390</v>
      </c>
      <c r="I88" s="163">
        <v>390</v>
      </c>
      <c r="J88" s="163">
        <v>390</v>
      </c>
      <c r="K88" s="163">
        <v>390</v>
      </c>
      <c r="L88" s="163">
        <v>390</v>
      </c>
      <c r="M88" s="163">
        <v>412</v>
      </c>
      <c r="N88" s="163">
        <v>412</v>
      </c>
      <c r="O88" s="164">
        <f t="shared" si="5"/>
        <v>4724</v>
      </c>
    </row>
    <row r="89" spans="1:15" ht="16.5" customHeight="1">
      <c r="A89" s="265"/>
      <c r="B89" s="161" t="s">
        <v>31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4">
        <f t="shared" si="5"/>
        <v>0</v>
      </c>
    </row>
    <row r="90" spans="1:15" ht="16.5" customHeight="1">
      <c r="A90" s="265" t="s">
        <v>522</v>
      </c>
      <c r="B90" s="161" t="s">
        <v>0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4">
        <f t="shared" si="5"/>
        <v>0</v>
      </c>
    </row>
    <row r="91" spans="1:15" ht="16.5" customHeight="1">
      <c r="A91" s="265"/>
      <c r="B91" s="161" t="s">
        <v>31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4">
        <f t="shared" si="5"/>
        <v>0</v>
      </c>
    </row>
    <row r="92" spans="1:15" ht="16.5" customHeight="1">
      <c r="A92" s="265" t="s">
        <v>523</v>
      </c>
      <c r="B92" s="161" t="s">
        <v>0</v>
      </c>
      <c r="C92" s="163">
        <v>2123</v>
      </c>
      <c r="D92" s="163">
        <v>1371</v>
      </c>
      <c r="E92" s="163">
        <v>1270</v>
      </c>
      <c r="F92" s="163">
        <v>1354</v>
      </c>
      <c r="G92" s="163">
        <v>1354</v>
      </c>
      <c r="H92" s="163">
        <v>1270</v>
      </c>
      <c r="I92" s="163">
        <v>1270</v>
      </c>
      <c r="J92" s="163">
        <v>1371</v>
      </c>
      <c r="K92" s="163">
        <v>1270</v>
      </c>
      <c r="L92" s="163">
        <v>1354</v>
      </c>
      <c r="M92" s="163">
        <v>1454</v>
      </c>
      <c r="N92" s="163">
        <v>1253</v>
      </c>
      <c r="O92" s="164">
        <f>SUM(C92:N92)</f>
        <v>16714</v>
      </c>
    </row>
    <row r="93" spans="1:15" ht="16.5" customHeight="1">
      <c r="A93" s="265"/>
      <c r="B93" s="161" t="s">
        <v>31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4">
        <f>SUM(C93:N93)</f>
        <v>0</v>
      </c>
    </row>
    <row r="94" spans="1:15" ht="16.5" customHeight="1">
      <c r="A94" s="265" t="s">
        <v>524</v>
      </c>
      <c r="B94" s="161" t="s">
        <v>0</v>
      </c>
      <c r="C94" s="163">
        <v>19236</v>
      </c>
      <c r="D94" s="163">
        <v>12420</v>
      </c>
      <c r="E94" s="163">
        <v>11511</v>
      </c>
      <c r="F94" s="163">
        <v>12269</v>
      </c>
      <c r="G94" s="163">
        <v>12269</v>
      </c>
      <c r="H94" s="163">
        <v>11511</v>
      </c>
      <c r="I94" s="163">
        <v>11511</v>
      </c>
      <c r="J94" s="163">
        <v>12420</v>
      </c>
      <c r="K94" s="163">
        <v>11511</v>
      </c>
      <c r="L94" s="163">
        <v>12269</v>
      </c>
      <c r="M94" s="163">
        <v>13178</v>
      </c>
      <c r="N94" s="163">
        <v>11362</v>
      </c>
      <c r="O94" s="164">
        <f t="shared" si="5"/>
        <v>151467</v>
      </c>
    </row>
    <row r="95" spans="1:15" ht="16.5" customHeight="1">
      <c r="A95" s="265"/>
      <c r="B95" s="161" t="s">
        <v>31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4">
        <f t="shared" si="5"/>
        <v>0</v>
      </c>
    </row>
    <row r="96" spans="1:15" ht="16.5" customHeight="1">
      <c r="A96" s="265" t="s">
        <v>525</v>
      </c>
      <c r="B96" s="161" t="s">
        <v>0</v>
      </c>
      <c r="C96" s="163"/>
      <c r="D96" s="163"/>
      <c r="E96" s="163">
        <v>162100</v>
      </c>
      <c r="F96" s="163">
        <v>162100</v>
      </c>
      <c r="G96" s="163">
        <v>162100</v>
      </c>
      <c r="H96" s="163">
        <v>162100</v>
      </c>
      <c r="I96" s="163">
        <v>162100</v>
      </c>
      <c r="J96" s="163">
        <v>162100</v>
      </c>
      <c r="K96" s="163">
        <v>162100</v>
      </c>
      <c r="L96" s="163">
        <v>162100</v>
      </c>
      <c r="M96" s="163">
        <v>162087</v>
      </c>
      <c r="N96" s="163"/>
      <c r="O96" s="164">
        <f>SUM(C96:N96)</f>
        <v>1458887</v>
      </c>
    </row>
    <row r="97" spans="1:15" ht="16.5" customHeight="1">
      <c r="A97" s="265"/>
      <c r="B97" s="161" t="s">
        <v>31</v>
      </c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4">
        <f t="shared" si="5"/>
        <v>0</v>
      </c>
    </row>
    <row r="98" spans="1:15" ht="16.5" customHeight="1">
      <c r="A98" s="265" t="s">
        <v>526</v>
      </c>
      <c r="B98" s="161" t="s">
        <v>0</v>
      </c>
      <c r="C98" s="163">
        <v>4730</v>
      </c>
      <c r="D98" s="163">
        <v>4730</v>
      </c>
      <c r="E98" s="163">
        <v>4730</v>
      </c>
      <c r="F98" s="163">
        <v>4730</v>
      </c>
      <c r="G98" s="163">
        <v>4730</v>
      </c>
      <c r="H98" s="163">
        <v>4730</v>
      </c>
      <c r="I98" s="163">
        <v>4730</v>
      </c>
      <c r="J98" s="163">
        <v>4730</v>
      </c>
      <c r="K98" s="163">
        <v>4730</v>
      </c>
      <c r="L98" s="163">
        <v>4730</v>
      </c>
      <c r="M98" s="163">
        <v>4730</v>
      </c>
      <c r="N98" s="163">
        <v>4737</v>
      </c>
      <c r="O98" s="164">
        <f t="shared" si="5"/>
        <v>56767</v>
      </c>
    </row>
    <row r="99" spans="1:15" ht="16.5" customHeight="1">
      <c r="A99" s="265"/>
      <c r="B99" s="161" t="s">
        <v>31</v>
      </c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4">
        <f t="shared" si="5"/>
        <v>0</v>
      </c>
    </row>
    <row r="100" spans="1:15" ht="16.5" customHeight="1">
      <c r="A100" s="265" t="s">
        <v>527</v>
      </c>
      <c r="B100" s="161" t="s">
        <v>0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4">
        <f t="shared" si="5"/>
        <v>0</v>
      </c>
    </row>
    <row r="101" spans="1:15" ht="16.5" customHeight="1">
      <c r="A101" s="265"/>
      <c r="B101" s="161" t="s">
        <v>31</v>
      </c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4">
        <f t="shared" si="5"/>
        <v>0</v>
      </c>
    </row>
    <row r="102" spans="1:15" ht="16.5" customHeight="1">
      <c r="A102" s="266" t="s">
        <v>530</v>
      </c>
      <c r="B102" s="161" t="s">
        <v>0</v>
      </c>
      <c r="C102" s="2">
        <v>1325</v>
      </c>
      <c r="D102" s="2">
        <v>1325</v>
      </c>
      <c r="E102" s="2">
        <v>1325</v>
      </c>
      <c r="F102" s="2">
        <v>1325</v>
      </c>
      <c r="G102" s="2">
        <v>1325</v>
      </c>
      <c r="H102" s="2">
        <v>1325</v>
      </c>
      <c r="I102" s="2">
        <v>1325</v>
      </c>
      <c r="J102" s="2">
        <v>1325</v>
      </c>
      <c r="K102" s="2">
        <v>1325</v>
      </c>
      <c r="L102" s="2">
        <v>1325</v>
      </c>
      <c r="M102" s="163">
        <v>1325</v>
      </c>
      <c r="N102" s="163">
        <v>1365</v>
      </c>
      <c r="O102" s="164">
        <f>SUM(C102:N102)</f>
        <v>15940</v>
      </c>
    </row>
    <row r="103" spans="1:15" ht="16.5" customHeight="1">
      <c r="A103" s="267"/>
      <c r="B103" s="161" t="s">
        <v>31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4">
        <f t="shared" si="5"/>
        <v>0</v>
      </c>
    </row>
    <row r="104" spans="1:15" ht="16.5" customHeight="1">
      <c r="A104" s="265" t="s">
        <v>528</v>
      </c>
      <c r="B104" s="161" t="s">
        <v>0</v>
      </c>
      <c r="C104" s="163">
        <v>225</v>
      </c>
      <c r="D104" s="163">
        <v>225</v>
      </c>
      <c r="E104" s="163">
        <v>225</v>
      </c>
      <c r="F104" s="163">
        <v>225</v>
      </c>
      <c r="G104" s="163">
        <v>225</v>
      </c>
      <c r="H104" s="163">
        <v>225</v>
      </c>
      <c r="I104" s="163">
        <v>225</v>
      </c>
      <c r="J104" s="163">
        <v>225</v>
      </c>
      <c r="K104" s="163">
        <v>225</v>
      </c>
      <c r="L104" s="163">
        <v>225</v>
      </c>
      <c r="M104" s="163">
        <v>225</v>
      </c>
      <c r="N104" s="163">
        <v>225</v>
      </c>
      <c r="O104" s="164">
        <f t="shared" si="5"/>
        <v>2700</v>
      </c>
    </row>
    <row r="105" spans="1:15" ht="16.5" customHeight="1">
      <c r="A105" s="265"/>
      <c r="B105" s="161" t="s">
        <v>31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4"/>
    </row>
    <row r="106" spans="1:15" ht="16.5" customHeight="1">
      <c r="A106" s="265" t="s">
        <v>291</v>
      </c>
      <c r="B106" s="161" t="s">
        <v>0</v>
      </c>
      <c r="C106" s="163">
        <v>833</v>
      </c>
      <c r="D106" s="163">
        <v>833</v>
      </c>
      <c r="E106" s="163">
        <v>833</v>
      </c>
      <c r="F106" s="163">
        <v>833</v>
      </c>
      <c r="G106" s="163">
        <v>833</v>
      </c>
      <c r="H106" s="163">
        <v>833</v>
      </c>
      <c r="I106" s="163">
        <v>833</v>
      </c>
      <c r="J106" s="163">
        <v>833</v>
      </c>
      <c r="K106" s="163">
        <v>833</v>
      </c>
      <c r="L106" s="163">
        <v>833</v>
      </c>
      <c r="M106" s="163">
        <v>833</v>
      </c>
      <c r="N106" s="163">
        <v>837</v>
      </c>
      <c r="O106" s="164">
        <f t="shared" si="5"/>
        <v>10000</v>
      </c>
    </row>
    <row r="107" spans="1:15" ht="16.5" customHeight="1">
      <c r="A107" s="265"/>
      <c r="B107" s="161" t="s">
        <v>31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>
        <f t="shared" si="5"/>
        <v>0</v>
      </c>
    </row>
    <row r="108" spans="1:15" ht="16.5" customHeight="1">
      <c r="A108" s="209" t="s">
        <v>449</v>
      </c>
      <c r="B108" s="161" t="s">
        <v>0</v>
      </c>
      <c r="C108" s="165">
        <f aca="true" t="shared" si="6" ref="C108:N108">C106+C104+C100+C98+C96+C94+C92+C90+C88+C86+C84+C82+C80+C78+C76+C74+C72+C70+C68+C66+C64+C62+C60</f>
        <v>50019</v>
      </c>
      <c r="D108" s="165">
        <f t="shared" si="6"/>
        <v>37502</v>
      </c>
      <c r="E108" s="165">
        <f t="shared" si="6"/>
        <v>245470</v>
      </c>
      <c r="F108" s="165">
        <f t="shared" si="6"/>
        <v>243010</v>
      </c>
      <c r="G108" s="165">
        <f t="shared" si="6"/>
        <v>243861</v>
      </c>
      <c r="H108" s="165">
        <f t="shared" si="6"/>
        <v>243569</v>
      </c>
      <c r="I108" s="165">
        <f t="shared" si="6"/>
        <v>247070</v>
      </c>
      <c r="J108" s="165">
        <f t="shared" si="6"/>
        <v>247859</v>
      </c>
      <c r="K108" s="165">
        <f t="shared" si="6"/>
        <v>259470</v>
      </c>
      <c r="L108" s="165">
        <f t="shared" si="6"/>
        <v>242040</v>
      </c>
      <c r="M108" s="165">
        <f t="shared" si="6"/>
        <v>244608</v>
      </c>
      <c r="N108" s="165">
        <f t="shared" si="6"/>
        <v>33223</v>
      </c>
      <c r="O108" s="165">
        <f>O106+O104+O100+O98+O96+O94+O92+O90+O88+O86+O84+O82+O80+O78+O76+O74+O72+O70+O68+O66+O64+O62+O60+O102</f>
        <v>2353641</v>
      </c>
    </row>
    <row r="109" spans="1:15" ht="16.5" customHeight="1">
      <c r="A109" s="209"/>
      <c r="B109" s="161" t="s">
        <v>31</v>
      </c>
      <c r="C109" s="165">
        <f aca="true" t="shared" si="7" ref="C109:N109">C107+C105+C101+C99+C97+C95+C93+C91+C89+C87+C85+C83+C81+C79+C77+C75+C73+C71+C69+C67+C65+C63+C61</f>
        <v>0</v>
      </c>
      <c r="D109" s="165">
        <f t="shared" si="7"/>
        <v>0</v>
      </c>
      <c r="E109" s="165">
        <f t="shared" si="7"/>
        <v>0</v>
      </c>
      <c r="F109" s="165">
        <f t="shared" si="7"/>
        <v>0</v>
      </c>
      <c r="G109" s="165">
        <f t="shared" si="7"/>
        <v>0</v>
      </c>
      <c r="H109" s="165">
        <f t="shared" si="7"/>
        <v>0</v>
      </c>
      <c r="I109" s="165">
        <f t="shared" si="7"/>
        <v>0</v>
      </c>
      <c r="J109" s="165">
        <f t="shared" si="7"/>
        <v>0</v>
      </c>
      <c r="K109" s="165">
        <f t="shared" si="7"/>
        <v>0</v>
      </c>
      <c r="L109" s="165">
        <f t="shared" si="7"/>
        <v>0</v>
      </c>
      <c r="M109" s="165">
        <f t="shared" si="7"/>
        <v>0</v>
      </c>
      <c r="N109" s="165">
        <f t="shared" si="7"/>
        <v>0</v>
      </c>
      <c r="O109" s="165">
        <f>O107+O105+O101+O99+O97+O95+O93+O91+O89+O87+O85+O83+O81+O79+O77+O75+O73+O71+O69+O67+O65+O63+O61</f>
        <v>0</v>
      </c>
    </row>
    <row r="110" spans="1:15" ht="16.5" customHeight="1">
      <c r="A110" s="209" t="s">
        <v>529</v>
      </c>
      <c r="B110" s="161" t="s">
        <v>0</v>
      </c>
      <c r="C110" s="165">
        <f aca="true" t="shared" si="8" ref="C110:O110">C108-C46</f>
        <v>3484</v>
      </c>
      <c r="D110" s="165">
        <f t="shared" si="8"/>
        <v>-3655</v>
      </c>
      <c r="E110" s="165">
        <f t="shared" si="8"/>
        <v>-748</v>
      </c>
      <c r="F110" s="165">
        <f t="shared" si="8"/>
        <v>-7224</v>
      </c>
      <c r="G110" s="165">
        <f t="shared" si="8"/>
        <v>-956</v>
      </c>
      <c r="H110" s="165">
        <f t="shared" si="8"/>
        <v>-6796</v>
      </c>
      <c r="I110" s="165">
        <f t="shared" si="8"/>
        <v>2353</v>
      </c>
      <c r="J110" s="165">
        <f t="shared" si="8"/>
        <v>5742</v>
      </c>
      <c r="K110" s="165">
        <f t="shared" si="8"/>
        <v>8490</v>
      </c>
      <c r="L110" s="165">
        <f t="shared" si="8"/>
        <v>-3217</v>
      </c>
      <c r="M110" s="165">
        <f t="shared" si="8"/>
        <v>-859</v>
      </c>
      <c r="N110" s="165">
        <f t="shared" si="8"/>
        <v>-12554</v>
      </c>
      <c r="O110" s="165">
        <f t="shared" si="8"/>
        <v>0</v>
      </c>
    </row>
    <row r="111" spans="1:15" ht="16.5" customHeight="1">
      <c r="A111" s="209"/>
      <c r="B111" s="161" t="s">
        <v>31</v>
      </c>
      <c r="C111" s="165">
        <f aca="true" t="shared" si="9" ref="C111:O111">C109-C47</f>
        <v>0</v>
      </c>
      <c r="D111" s="165">
        <f t="shared" si="9"/>
        <v>0</v>
      </c>
      <c r="E111" s="165">
        <f t="shared" si="9"/>
        <v>0</v>
      </c>
      <c r="F111" s="165">
        <f t="shared" si="9"/>
        <v>0</v>
      </c>
      <c r="G111" s="165">
        <f t="shared" si="9"/>
        <v>0</v>
      </c>
      <c r="H111" s="165">
        <f t="shared" si="9"/>
        <v>0</v>
      </c>
      <c r="I111" s="165">
        <f t="shared" si="9"/>
        <v>0</v>
      </c>
      <c r="J111" s="165">
        <f t="shared" si="9"/>
        <v>0</v>
      </c>
      <c r="K111" s="165">
        <f t="shared" si="9"/>
        <v>0</v>
      </c>
      <c r="L111" s="165">
        <f t="shared" si="9"/>
        <v>0</v>
      </c>
      <c r="M111" s="165">
        <f t="shared" si="9"/>
        <v>0</v>
      </c>
      <c r="N111" s="165">
        <f t="shared" si="9"/>
        <v>0</v>
      </c>
      <c r="O111" s="165">
        <f t="shared" si="9"/>
        <v>0</v>
      </c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</sheetData>
  <mergeCells count="56">
    <mergeCell ref="A1:O1"/>
    <mergeCell ref="A2:O2"/>
    <mergeCell ref="A4:A5"/>
    <mergeCell ref="B4:B5"/>
    <mergeCell ref="C4:O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56:O56"/>
    <mergeCell ref="A58:A59"/>
    <mergeCell ref="B58:B59"/>
    <mergeCell ref="C58:O58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10:A111"/>
    <mergeCell ref="A100:A101"/>
    <mergeCell ref="A104:A105"/>
    <mergeCell ref="A106:A107"/>
    <mergeCell ref="A108:A109"/>
    <mergeCell ref="A102:A10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&amp;C14. melléklet az 1/2012. (II. 13.)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4:L14"/>
  <sheetViews>
    <sheetView workbookViewId="0" topLeftCell="B1">
      <selection activeCell="I15" sqref="I15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5" width="10.00390625" style="0" customWidth="1"/>
    <col min="7" max="7" width="10.140625" style="0" customWidth="1"/>
    <col min="11" max="11" width="11.140625" style="0" customWidth="1"/>
  </cols>
  <sheetData>
    <row r="4" spans="1:11" ht="12.75">
      <c r="A4" s="39" t="s">
        <v>445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4" t="s">
        <v>433</v>
      </c>
    </row>
    <row r="8" spans="1:12" ht="38.25">
      <c r="A8" s="136" t="s">
        <v>164</v>
      </c>
      <c r="B8" s="133" t="s">
        <v>446</v>
      </c>
      <c r="C8" s="133" t="s">
        <v>447</v>
      </c>
      <c r="D8" s="133" t="s">
        <v>448</v>
      </c>
      <c r="E8" s="135" t="s">
        <v>449</v>
      </c>
      <c r="F8" s="133" t="s">
        <v>450</v>
      </c>
      <c r="G8" s="133" t="s">
        <v>451</v>
      </c>
      <c r="H8" s="133" t="s">
        <v>452</v>
      </c>
      <c r="I8" s="133" t="s">
        <v>453</v>
      </c>
      <c r="J8" s="133" t="s">
        <v>454</v>
      </c>
      <c r="K8" s="135" t="s">
        <v>455</v>
      </c>
      <c r="L8" s="38"/>
    </row>
    <row r="9" spans="1:11" ht="18" customHeight="1">
      <c r="A9" s="1">
        <v>1</v>
      </c>
      <c r="B9" s="2" t="s">
        <v>345</v>
      </c>
      <c r="C9" s="2">
        <v>38377</v>
      </c>
      <c r="D9" s="2">
        <v>40543</v>
      </c>
      <c r="E9" s="6">
        <f aca="true" t="shared" si="0" ref="E9:E14">C9+D9</f>
        <v>78920</v>
      </c>
      <c r="F9" s="2">
        <v>40897</v>
      </c>
      <c r="G9" s="2">
        <v>10921</v>
      </c>
      <c r="H9" s="2">
        <v>27102</v>
      </c>
      <c r="I9" s="2"/>
      <c r="J9" s="2"/>
      <c r="K9" s="6">
        <f aca="true" t="shared" si="1" ref="K9:K14">SUM(F9:J9)</f>
        <v>78920</v>
      </c>
    </row>
    <row r="10" spans="1:11" ht="18" customHeight="1">
      <c r="A10" s="1">
        <v>2</v>
      </c>
      <c r="B10" s="2" t="s">
        <v>312</v>
      </c>
      <c r="C10" s="2">
        <v>1397</v>
      </c>
      <c r="D10" s="2">
        <v>92238</v>
      </c>
      <c r="E10" s="6">
        <f t="shared" si="0"/>
        <v>93635</v>
      </c>
      <c r="F10" s="2">
        <v>57972</v>
      </c>
      <c r="G10" s="2">
        <v>15443</v>
      </c>
      <c r="H10" s="2">
        <v>20220</v>
      </c>
      <c r="I10" s="2"/>
      <c r="J10" s="2"/>
      <c r="K10" s="6">
        <f t="shared" si="1"/>
        <v>93635</v>
      </c>
    </row>
    <row r="11" spans="1:11" ht="18" customHeight="1">
      <c r="A11" s="1">
        <v>3</v>
      </c>
      <c r="B11" s="2" t="s">
        <v>344</v>
      </c>
      <c r="C11" s="2">
        <v>2286</v>
      </c>
      <c r="D11" s="2">
        <v>52102</v>
      </c>
      <c r="E11" s="6">
        <f t="shared" si="0"/>
        <v>54388</v>
      </c>
      <c r="F11" s="2">
        <v>35017</v>
      </c>
      <c r="G11" s="2">
        <v>9381</v>
      </c>
      <c r="H11" s="2">
        <v>9990</v>
      </c>
      <c r="I11" s="2"/>
      <c r="J11" s="2"/>
      <c r="K11" s="6">
        <f t="shared" si="1"/>
        <v>54388</v>
      </c>
    </row>
    <row r="12" spans="1:11" ht="18" customHeight="1">
      <c r="A12" s="1">
        <v>4</v>
      </c>
      <c r="B12" s="2" t="s">
        <v>456</v>
      </c>
      <c r="C12" s="2">
        <v>125</v>
      </c>
      <c r="D12" s="2">
        <v>6820</v>
      </c>
      <c r="E12" s="6">
        <f t="shared" si="0"/>
        <v>6945</v>
      </c>
      <c r="F12" s="2">
        <v>3327</v>
      </c>
      <c r="G12" s="2">
        <v>901</v>
      </c>
      <c r="H12" s="2">
        <v>2717</v>
      </c>
      <c r="I12" s="2"/>
      <c r="J12" s="2"/>
      <c r="K12" s="6">
        <f t="shared" si="1"/>
        <v>6945</v>
      </c>
    </row>
    <row r="13" spans="1:11" ht="18" customHeight="1">
      <c r="A13" s="1">
        <v>5</v>
      </c>
      <c r="B13" s="2" t="s">
        <v>261</v>
      </c>
      <c r="C13" s="2">
        <v>1975</v>
      </c>
      <c r="D13" s="2">
        <v>158280</v>
      </c>
      <c r="E13" s="6">
        <f t="shared" si="0"/>
        <v>160255</v>
      </c>
      <c r="F13" s="2">
        <v>54092</v>
      </c>
      <c r="G13" s="2">
        <v>15347</v>
      </c>
      <c r="H13" s="2">
        <v>26336</v>
      </c>
      <c r="I13" s="2">
        <v>64480</v>
      </c>
      <c r="J13" s="2"/>
      <c r="K13" s="6">
        <f t="shared" si="1"/>
        <v>160255</v>
      </c>
    </row>
    <row r="14" spans="1:11" ht="18" customHeight="1">
      <c r="A14" s="212" t="s">
        <v>457</v>
      </c>
      <c r="B14" s="194"/>
      <c r="C14" s="6">
        <f>SUM(C9:C13)</f>
        <v>44160</v>
      </c>
      <c r="D14" s="6">
        <f aca="true" t="shared" si="2" ref="D14:J14">SUM(D9:D13)</f>
        <v>349983</v>
      </c>
      <c r="E14" s="6">
        <f t="shared" si="0"/>
        <v>394143</v>
      </c>
      <c r="F14" s="6">
        <f t="shared" si="2"/>
        <v>191305</v>
      </c>
      <c r="G14" s="6">
        <f t="shared" si="2"/>
        <v>51993</v>
      </c>
      <c r="H14" s="6">
        <f t="shared" si="2"/>
        <v>86365</v>
      </c>
      <c r="I14" s="6">
        <f t="shared" si="2"/>
        <v>64480</v>
      </c>
      <c r="J14" s="6">
        <f t="shared" si="2"/>
        <v>0</v>
      </c>
      <c r="K14" s="6">
        <f t="shared" si="1"/>
        <v>394143</v>
      </c>
    </row>
  </sheetData>
  <mergeCells count="1">
    <mergeCell ref="A14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&amp;C15. melléklet az 1/2012. (II. 13.)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K6" sqref="K6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12.421875" style="0" customWidth="1"/>
    <col min="4" max="4" width="10.140625" style="0" customWidth="1"/>
    <col min="5" max="5" width="12.28125" style="0" customWidth="1"/>
    <col min="6" max="6" width="11.8515625" style="0" customWidth="1"/>
    <col min="7" max="7" width="12.28125" style="0" customWidth="1"/>
    <col min="8" max="8" width="10.140625" style="0" customWidth="1"/>
    <col min="9" max="9" width="13.00390625" style="0" customWidth="1"/>
    <col min="10" max="11" width="12.28125" style="0" customWidth="1"/>
  </cols>
  <sheetData>
    <row r="2" spans="1:11" ht="12.75">
      <c r="A2" s="39" t="s">
        <v>434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ht="12.75">
      <c r="J4" t="s">
        <v>190</v>
      </c>
    </row>
    <row r="5" spans="1:11" ht="51">
      <c r="A5" s="134" t="s">
        <v>164</v>
      </c>
      <c r="B5" s="28" t="s">
        <v>435</v>
      </c>
      <c r="C5" s="133" t="s">
        <v>436</v>
      </c>
      <c r="D5" s="133" t="s">
        <v>437</v>
      </c>
      <c r="E5" s="133" t="s">
        <v>438</v>
      </c>
      <c r="F5" s="133" t="s">
        <v>439</v>
      </c>
      <c r="G5" s="135" t="s">
        <v>189</v>
      </c>
      <c r="H5" s="133" t="s">
        <v>440</v>
      </c>
      <c r="I5" s="133" t="s">
        <v>441</v>
      </c>
      <c r="J5" s="133" t="s">
        <v>442</v>
      </c>
      <c r="K5" s="135" t="s">
        <v>189</v>
      </c>
    </row>
    <row r="6" spans="1:11" ht="51">
      <c r="A6" s="1">
        <v>1</v>
      </c>
      <c r="B6" s="11" t="s">
        <v>443</v>
      </c>
      <c r="C6" s="128" t="s">
        <v>444</v>
      </c>
      <c r="D6" s="138">
        <v>29368</v>
      </c>
      <c r="E6" s="138">
        <v>1852786</v>
      </c>
      <c r="F6" s="138">
        <v>780042</v>
      </c>
      <c r="G6" s="139">
        <v>2662196</v>
      </c>
      <c r="H6" s="138">
        <v>75695</v>
      </c>
      <c r="I6" s="138">
        <v>1852786</v>
      </c>
      <c r="J6" s="138">
        <v>780042</v>
      </c>
      <c r="K6" s="139">
        <f>SUM(H6:J6)</f>
        <v>2708523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&amp;C16. melléklet az 1/2012. (II. 13.)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18" sqref="B18:C18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5" width="9.28125" style="0" customWidth="1"/>
    <col min="6" max="6" width="10.140625" style="0" customWidth="1"/>
  </cols>
  <sheetData>
    <row r="1" spans="1:7" ht="12.75">
      <c r="A1" s="195" t="s">
        <v>380</v>
      </c>
      <c r="B1" s="210"/>
      <c r="C1" s="210"/>
      <c r="D1" s="210"/>
      <c r="E1" s="210"/>
      <c r="F1" s="210"/>
      <c r="G1" s="210"/>
    </row>
    <row r="2" spans="1:7" ht="12.75">
      <c r="A2" s="195" t="s">
        <v>261</v>
      </c>
      <c r="B2" s="210"/>
      <c r="C2" s="210"/>
      <c r="D2" s="210"/>
      <c r="E2" s="210"/>
      <c r="F2" s="210"/>
      <c r="G2" s="210"/>
    </row>
    <row r="3" spans="1:3" ht="12.75">
      <c r="A3" s="39"/>
      <c r="B3" s="34"/>
      <c r="C3" s="34"/>
    </row>
    <row r="4" spans="1:7" ht="12.75">
      <c r="A4" s="34"/>
      <c r="B4" s="34"/>
      <c r="C4" s="34"/>
      <c r="G4" s="4" t="s">
        <v>190</v>
      </c>
    </row>
    <row r="5" spans="1:7" ht="41.25" customHeight="1">
      <c r="A5" s="80" t="s">
        <v>292</v>
      </c>
      <c r="B5" s="198" t="s">
        <v>388</v>
      </c>
      <c r="C5" s="200"/>
      <c r="D5" s="198" t="s">
        <v>317</v>
      </c>
      <c r="E5" s="200"/>
      <c r="F5" s="198" t="s">
        <v>318</v>
      </c>
      <c r="G5" s="200"/>
    </row>
    <row r="6" spans="1:7" ht="12.75">
      <c r="A6" s="81"/>
      <c r="B6" s="2" t="s">
        <v>0</v>
      </c>
      <c r="C6" s="2" t="s">
        <v>162</v>
      </c>
      <c r="D6" s="2" t="s">
        <v>0</v>
      </c>
      <c r="E6" s="2" t="s">
        <v>162</v>
      </c>
      <c r="F6" s="6" t="s">
        <v>0</v>
      </c>
      <c r="G6" s="6" t="s">
        <v>162</v>
      </c>
    </row>
    <row r="7" spans="1:7" ht="24.75" customHeight="1">
      <c r="A7" s="56" t="s">
        <v>298</v>
      </c>
      <c r="B7" s="8">
        <v>175</v>
      </c>
      <c r="C7" s="8"/>
      <c r="D7" s="8"/>
      <c r="E7" s="8"/>
      <c r="F7" s="7">
        <f>SUM(B7+D7)</f>
        <v>175</v>
      </c>
      <c r="G7" s="7">
        <f>SUM(C7+E7)</f>
        <v>0</v>
      </c>
    </row>
    <row r="8" spans="1:7" ht="22.5" customHeight="1">
      <c r="A8" s="56" t="s">
        <v>299</v>
      </c>
      <c r="B8" s="8"/>
      <c r="C8" s="8"/>
      <c r="D8" s="8"/>
      <c r="E8" s="8"/>
      <c r="F8" s="7">
        <f aca="true" t="shared" si="0" ref="F8:F21">SUM(B8+D8)</f>
        <v>0</v>
      </c>
      <c r="G8" s="7">
        <f aca="true" t="shared" si="1" ref="G8:G21">SUM(C8+E8)</f>
        <v>0</v>
      </c>
    </row>
    <row r="9" spans="1:7" ht="22.5" customHeight="1">
      <c r="A9" s="56" t="s">
        <v>300</v>
      </c>
      <c r="B9" s="8"/>
      <c r="C9" s="8"/>
      <c r="D9" s="8"/>
      <c r="E9" s="8"/>
      <c r="F9" s="7">
        <f t="shared" si="0"/>
        <v>0</v>
      </c>
      <c r="G9" s="7">
        <f t="shared" si="1"/>
        <v>0</v>
      </c>
    </row>
    <row r="10" spans="1:7" ht="21.75" customHeight="1">
      <c r="A10" s="56" t="s">
        <v>301</v>
      </c>
      <c r="B10" s="8"/>
      <c r="C10" s="8"/>
      <c r="D10" s="8">
        <v>1800</v>
      </c>
      <c r="E10" s="8"/>
      <c r="F10" s="7">
        <f t="shared" si="0"/>
        <v>1800</v>
      </c>
      <c r="G10" s="7">
        <f t="shared" si="1"/>
        <v>0</v>
      </c>
    </row>
    <row r="11" spans="1:7" ht="22.5" customHeight="1">
      <c r="A11" s="56" t="s">
        <v>302</v>
      </c>
      <c r="B11" s="8"/>
      <c r="C11" s="8"/>
      <c r="D11" s="8"/>
      <c r="E11" s="8"/>
      <c r="F11" s="7">
        <f t="shared" si="0"/>
        <v>0</v>
      </c>
      <c r="G11" s="7">
        <f t="shared" si="1"/>
        <v>0</v>
      </c>
    </row>
    <row r="12" spans="1:7" ht="22.5" customHeight="1">
      <c r="A12" s="56" t="s">
        <v>303</v>
      </c>
      <c r="B12" s="8"/>
      <c r="C12" s="8"/>
      <c r="D12" s="8"/>
      <c r="E12" s="8"/>
      <c r="F12" s="7">
        <f t="shared" si="0"/>
        <v>0</v>
      </c>
      <c r="G12" s="7">
        <f t="shared" si="1"/>
        <v>0</v>
      </c>
    </row>
    <row r="13" spans="1:7" ht="24.75" customHeight="1">
      <c r="A13" s="56" t="s">
        <v>304</v>
      </c>
      <c r="B13" s="8"/>
      <c r="C13" s="8"/>
      <c r="D13" s="8"/>
      <c r="E13" s="8"/>
      <c r="F13" s="7">
        <f t="shared" si="0"/>
        <v>0</v>
      </c>
      <c r="G13" s="7">
        <f t="shared" si="1"/>
        <v>0</v>
      </c>
    </row>
    <row r="14" spans="1:7" ht="24.75" customHeight="1">
      <c r="A14" s="57" t="s">
        <v>305</v>
      </c>
      <c r="B14" s="7">
        <f>SUM(B7:B13)</f>
        <v>175</v>
      </c>
      <c r="C14" s="7">
        <f>SUM(C7:C13)</f>
        <v>0</v>
      </c>
      <c r="D14" s="7">
        <f>SUM(D7:D13)</f>
        <v>1800</v>
      </c>
      <c r="E14" s="7">
        <f>SUM(E7:E13)</f>
        <v>0</v>
      </c>
      <c r="F14" s="7">
        <f t="shared" si="0"/>
        <v>1975</v>
      </c>
      <c r="G14" s="7">
        <f t="shared" si="1"/>
        <v>0</v>
      </c>
    </row>
    <row r="15" spans="1:7" ht="24.75" customHeight="1">
      <c r="A15" s="56" t="s">
        <v>306</v>
      </c>
      <c r="B15" s="8"/>
      <c r="C15" s="8"/>
      <c r="D15" s="8"/>
      <c r="E15" s="8"/>
      <c r="F15" s="7">
        <f t="shared" si="0"/>
        <v>0</v>
      </c>
      <c r="G15" s="7">
        <f t="shared" si="1"/>
        <v>0</v>
      </c>
    </row>
    <row r="16" spans="1:7" ht="24.75" customHeight="1">
      <c r="A16" s="56" t="s">
        <v>26</v>
      </c>
      <c r="B16" s="8"/>
      <c r="C16" s="8"/>
      <c r="D16" s="8"/>
      <c r="E16" s="8"/>
      <c r="F16" s="7">
        <f t="shared" si="0"/>
        <v>0</v>
      </c>
      <c r="G16" s="7">
        <f t="shared" si="1"/>
        <v>0</v>
      </c>
    </row>
    <row r="17" spans="1:7" ht="24.75" customHeight="1">
      <c r="A17" s="56" t="s">
        <v>27</v>
      </c>
      <c r="B17" s="8"/>
      <c r="C17" s="8"/>
      <c r="D17" s="8"/>
      <c r="E17" s="8"/>
      <c r="F17" s="7">
        <f t="shared" si="0"/>
        <v>0</v>
      </c>
      <c r="G17" s="7">
        <f t="shared" si="1"/>
        <v>0</v>
      </c>
    </row>
    <row r="18" spans="1:7" ht="24.75" customHeight="1">
      <c r="A18" s="58" t="s">
        <v>320</v>
      </c>
      <c r="B18" s="8"/>
      <c r="C18" s="8"/>
      <c r="D18" s="8"/>
      <c r="E18" s="8"/>
      <c r="F18" s="7">
        <f t="shared" si="0"/>
        <v>0</v>
      </c>
      <c r="G18" s="7">
        <f t="shared" si="1"/>
        <v>0</v>
      </c>
    </row>
    <row r="19" spans="1:7" ht="22.5">
      <c r="A19" s="56" t="s">
        <v>319</v>
      </c>
      <c r="B19" s="8"/>
      <c r="C19" s="8"/>
      <c r="D19" s="8"/>
      <c r="E19" s="8"/>
      <c r="F19" s="7">
        <f t="shared" si="0"/>
        <v>0</v>
      </c>
      <c r="G19" s="7">
        <f t="shared" si="1"/>
        <v>0</v>
      </c>
    </row>
    <row r="20" spans="1:7" ht="12.75">
      <c r="A20" s="56" t="s">
        <v>413</v>
      </c>
      <c r="B20" s="8"/>
      <c r="C20" s="8"/>
      <c r="D20" s="8"/>
      <c r="E20" s="8"/>
      <c r="F20" s="7"/>
      <c r="G20" s="7"/>
    </row>
    <row r="21" spans="1:7" ht="22.5">
      <c r="A21" s="57" t="s">
        <v>307</v>
      </c>
      <c r="B21" s="7">
        <f>SUM(B14:B19)</f>
        <v>175</v>
      </c>
      <c r="C21" s="7">
        <f>SUM(C14:C18)</f>
        <v>0</v>
      </c>
      <c r="D21" s="7">
        <f>SUM(D14:D18)</f>
        <v>1800</v>
      </c>
      <c r="E21" s="7">
        <f>SUM(E14:E18)</f>
        <v>0</v>
      </c>
      <c r="F21" s="7">
        <f t="shared" si="0"/>
        <v>1975</v>
      </c>
      <c r="G21" s="7">
        <f t="shared" si="1"/>
        <v>0</v>
      </c>
    </row>
  </sheetData>
  <mergeCells count="5">
    <mergeCell ref="F5:G5"/>
    <mergeCell ref="D5:E5"/>
    <mergeCell ref="B5:C5"/>
    <mergeCell ref="A1:G1"/>
    <mergeCell ref="A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1/2012. (II. 13.) önkormányzati rendelethez</oddHeader>
    <oddFooter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7">
      <selection activeCell="E26" sqref="E26"/>
    </sheetView>
  </sheetViews>
  <sheetFormatPr defaultColWidth="9.140625" defaultRowHeight="12.75"/>
  <cols>
    <col min="1" max="1" width="20.421875" style="0" customWidth="1"/>
    <col min="4" max="4" width="9.28125" style="0" customWidth="1"/>
    <col min="6" max="11" width="8.7109375" style="0" customWidth="1"/>
  </cols>
  <sheetData>
    <row r="1" spans="1:13" ht="12.75">
      <c r="A1" s="39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185" t="s">
        <v>377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2.75">
      <c r="A3" s="39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 t="s">
        <v>190</v>
      </c>
    </row>
    <row r="5" spans="1:13" ht="41.25" customHeight="1">
      <c r="A5" s="188" t="s">
        <v>292</v>
      </c>
      <c r="B5" s="201" t="s">
        <v>308</v>
      </c>
      <c r="C5" s="202"/>
      <c r="D5" s="187" t="s">
        <v>362</v>
      </c>
      <c r="E5" s="187"/>
      <c r="F5" s="187"/>
      <c r="G5" s="187"/>
      <c r="H5" s="187"/>
      <c r="I5" s="187"/>
      <c r="J5" s="187"/>
      <c r="K5" s="187"/>
      <c r="L5" s="187" t="s">
        <v>171</v>
      </c>
      <c r="M5" s="187"/>
    </row>
    <row r="6" spans="1:13" ht="12.75">
      <c r="A6" s="178"/>
      <c r="B6" s="2" t="s">
        <v>0</v>
      </c>
      <c r="C6" s="2" t="s">
        <v>162</v>
      </c>
      <c r="D6" s="2" t="s">
        <v>0</v>
      </c>
      <c r="E6" s="2" t="s">
        <v>162</v>
      </c>
      <c r="F6" s="2"/>
      <c r="G6" s="2"/>
      <c r="H6" s="2"/>
      <c r="I6" s="2"/>
      <c r="J6" s="2"/>
      <c r="K6" s="2"/>
      <c r="L6" s="6" t="s">
        <v>0</v>
      </c>
      <c r="M6" s="6" t="s">
        <v>162</v>
      </c>
    </row>
    <row r="7" spans="1:13" ht="22.5">
      <c r="A7" s="56" t="s">
        <v>298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aca="true" t="shared" si="0" ref="L7:M20">B7+D7+F7+H7+J7</f>
        <v>0</v>
      </c>
      <c r="M7" s="7">
        <f t="shared" si="0"/>
        <v>0</v>
      </c>
    </row>
    <row r="8" spans="1:13" ht="22.5" customHeight="1">
      <c r="A8" s="56" t="s">
        <v>299</v>
      </c>
      <c r="B8" s="8">
        <v>1100</v>
      </c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1100</v>
      </c>
      <c r="M8" s="7">
        <f t="shared" si="0"/>
        <v>0</v>
      </c>
    </row>
    <row r="9" spans="1:13" ht="22.5" customHeight="1">
      <c r="A9" s="56" t="s">
        <v>300</v>
      </c>
      <c r="B9" s="8">
        <v>297</v>
      </c>
      <c r="C9" s="8"/>
      <c r="D9" s="8"/>
      <c r="E9" s="8"/>
      <c r="F9" s="8"/>
      <c r="G9" s="8"/>
      <c r="H9" s="8"/>
      <c r="I9" s="8"/>
      <c r="J9" s="8"/>
      <c r="K9" s="8"/>
      <c r="L9" s="7">
        <f t="shared" si="0"/>
        <v>297</v>
      </c>
      <c r="M9" s="7">
        <f t="shared" si="0"/>
        <v>0</v>
      </c>
    </row>
    <row r="10" spans="1:13" ht="22.5">
      <c r="A10" s="56" t="s">
        <v>301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7">
        <f t="shared" si="0"/>
        <v>0</v>
      </c>
      <c r="M10" s="7">
        <f t="shared" si="0"/>
        <v>0</v>
      </c>
    </row>
    <row r="11" spans="1:13" ht="22.5" customHeight="1">
      <c r="A11" s="56" t="s">
        <v>302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56" t="s">
        <v>303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22.5">
      <c r="A13" s="56" t="s">
        <v>304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>
      <c r="A14" s="57" t="s">
        <v>305</v>
      </c>
      <c r="B14" s="7">
        <f>SUM(B7:B13)</f>
        <v>1397</v>
      </c>
      <c r="C14" s="7">
        <f>SUM(C7:C13)</f>
        <v>0</v>
      </c>
      <c r="D14" s="7"/>
      <c r="E14" s="7"/>
      <c r="F14" s="7"/>
      <c r="G14" s="7"/>
      <c r="H14" s="7"/>
      <c r="I14" s="7"/>
      <c r="J14" s="7"/>
      <c r="K14" s="7"/>
      <c r="L14" s="7">
        <f>SUM(L7:L13)</f>
        <v>1397</v>
      </c>
      <c r="M14" s="7">
        <f>SUM(M7:M13)</f>
        <v>0</v>
      </c>
    </row>
    <row r="15" spans="1:13" ht="22.5">
      <c r="A15" s="56" t="s">
        <v>306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>
      <c r="A16" s="56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>
      <c r="A17" s="56" t="s">
        <v>27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2.5">
      <c r="A18" s="58" t="s">
        <v>320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22.5">
      <c r="A19" s="56" t="s">
        <v>319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7">
        <f t="shared" si="0"/>
        <v>0</v>
      </c>
      <c r="M19" s="7">
        <f t="shared" si="0"/>
        <v>0</v>
      </c>
    </row>
    <row r="20" spans="1:13" ht="12.75">
      <c r="A20" s="56" t="s">
        <v>413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7">
        <f t="shared" si="0"/>
        <v>0</v>
      </c>
      <c r="M20" s="7">
        <f t="shared" si="0"/>
        <v>0</v>
      </c>
    </row>
    <row r="21" spans="1:13" ht="22.5">
      <c r="A21" s="57" t="s">
        <v>307</v>
      </c>
      <c r="B21" s="7">
        <f>SUM(B14:B20)</f>
        <v>1397</v>
      </c>
      <c r="C21" s="7">
        <f aca="true" t="shared" si="1" ref="C21:K21">SUM(C14:C20)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>SUM(L14:L20)</f>
        <v>1397</v>
      </c>
      <c r="M21" s="7">
        <f>SUM(M14:M20)</f>
        <v>0</v>
      </c>
    </row>
    <row r="22" ht="12.75">
      <c r="A22" s="55"/>
    </row>
    <row r="23" ht="12.75">
      <c r="A23" s="55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38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az 1/2012. (II. 13.) önkormányzati rendelethez
</oddHeader>
    <oddFooter>&amp;C4. oldal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E16" sqref="E16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9" t="s">
        <v>379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9" t="s">
        <v>344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9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4" t="s">
        <v>190</v>
      </c>
    </row>
    <row r="5" spans="1:11" ht="41.25" customHeight="1">
      <c r="A5" s="188" t="s">
        <v>292</v>
      </c>
      <c r="B5" s="201" t="s">
        <v>309</v>
      </c>
      <c r="C5" s="202"/>
      <c r="D5" s="187" t="s">
        <v>361</v>
      </c>
      <c r="E5" s="187"/>
      <c r="F5" s="198"/>
      <c r="G5" s="200"/>
      <c r="H5" s="68"/>
      <c r="I5" s="69"/>
      <c r="J5" s="187" t="s">
        <v>171</v>
      </c>
      <c r="K5" s="187"/>
    </row>
    <row r="6" spans="1:11" ht="12.75">
      <c r="A6" s="178"/>
      <c r="B6" s="2" t="s">
        <v>0</v>
      </c>
      <c r="C6" s="2" t="s">
        <v>162</v>
      </c>
      <c r="D6" s="2" t="s">
        <v>0</v>
      </c>
      <c r="E6" s="2" t="s">
        <v>162</v>
      </c>
      <c r="F6" s="2"/>
      <c r="G6" s="2"/>
      <c r="H6" s="2"/>
      <c r="I6" s="2"/>
      <c r="J6" s="6" t="s">
        <v>0</v>
      </c>
      <c r="K6" s="6" t="s">
        <v>162</v>
      </c>
    </row>
    <row r="7" spans="1:11" ht="22.5">
      <c r="A7" s="56" t="s">
        <v>298</v>
      </c>
      <c r="B7" s="8"/>
      <c r="C7" s="8"/>
      <c r="D7" s="8"/>
      <c r="E7" s="8"/>
      <c r="F7" s="8"/>
      <c r="G7" s="8"/>
      <c r="H7" s="8"/>
      <c r="I7" s="8"/>
      <c r="J7" s="7">
        <f aca="true" t="shared" si="0" ref="J7:K20">B7+D7+F7+H7</f>
        <v>0</v>
      </c>
      <c r="K7" s="7">
        <f t="shared" si="0"/>
        <v>0</v>
      </c>
    </row>
    <row r="8" spans="1:11" ht="22.5" customHeight="1">
      <c r="A8" s="56" t="s">
        <v>299</v>
      </c>
      <c r="B8" s="8">
        <v>1800</v>
      </c>
      <c r="C8" s="8"/>
      <c r="D8" s="8"/>
      <c r="E8" s="8"/>
      <c r="F8" s="8"/>
      <c r="G8" s="8"/>
      <c r="H8" s="8"/>
      <c r="I8" s="8"/>
      <c r="J8" s="7">
        <f t="shared" si="0"/>
        <v>1800</v>
      </c>
      <c r="K8" s="7">
        <f t="shared" si="0"/>
        <v>0</v>
      </c>
    </row>
    <row r="9" spans="1:11" ht="22.5" customHeight="1">
      <c r="A9" s="56" t="s">
        <v>300</v>
      </c>
      <c r="B9" s="8">
        <v>486</v>
      </c>
      <c r="C9" s="8"/>
      <c r="D9" s="8"/>
      <c r="E9" s="8"/>
      <c r="F9" s="8"/>
      <c r="G9" s="8"/>
      <c r="H9" s="8"/>
      <c r="I9" s="8"/>
      <c r="J9" s="7">
        <f t="shared" si="0"/>
        <v>486</v>
      </c>
      <c r="K9" s="7">
        <f t="shared" si="0"/>
        <v>0</v>
      </c>
    </row>
    <row r="10" spans="1:11" ht="22.5">
      <c r="A10" s="56" t="s">
        <v>301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56" t="s">
        <v>302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56" t="s">
        <v>303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22.5">
      <c r="A13" s="56" t="s">
        <v>304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>
      <c r="A14" s="57" t="s">
        <v>305</v>
      </c>
      <c r="B14" s="7">
        <f>SUM(B7:B13)</f>
        <v>2286</v>
      </c>
      <c r="C14" s="7">
        <f>SUM(C7:C13)</f>
        <v>0</v>
      </c>
      <c r="D14" s="7"/>
      <c r="E14" s="7"/>
      <c r="F14" s="7"/>
      <c r="G14" s="7"/>
      <c r="H14" s="7"/>
      <c r="I14" s="7"/>
      <c r="J14" s="7">
        <f>SUM(J7:J13)</f>
        <v>2286</v>
      </c>
      <c r="K14" s="7">
        <f>C14+E14+G14+I14</f>
        <v>0</v>
      </c>
    </row>
    <row r="15" spans="1:11" ht="22.5">
      <c r="A15" s="56" t="s">
        <v>306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>
      <c r="A16" s="56" t="s">
        <v>26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>
      <c r="A17" s="56" t="s">
        <v>27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2.5">
      <c r="A18" s="58" t="s">
        <v>320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22.5">
      <c r="A19" s="56" t="s">
        <v>319</v>
      </c>
      <c r="B19" s="8"/>
      <c r="C19" s="8"/>
      <c r="D19" s="8"/>
      <c r="E19" s="8"/>
      <c r="F19" s="8"/>
      <c r="G19" s="8"/>
      <c r="H19" s="8"/>
      <c r="I19" s="8"/>
      <c r="J19" s="7">
        <f t="shared" si="0"/>
        <v>0</v>
      </c>
      <c r="K19" s="7">
        <f t="shared" si="0"/>
        <v>0</v>
      </c>
    </row>
    <row r="20" spans="1:11" ht="12.75">
      <c r="A20" s="56" t="s">
        <v>413</v>
      </c>
      <c r="B20" s="8"/>
      <c r="C20" s="8"/>
      <c r="D20" s="8"/>
      <c r="E20" s="8"/>
      <c r="F20" s="8"/>
      <c r="G20" s="8"/>
      <c r="H20" s="8"/>
      <c r="I20" s="8"/>
      <c r="J20" s="7">
        <f t="shared" si="0"/>
        <v>0</v>
      </c>
      <c r="K20" s="7">
        <f t="shared" si="0"/>
        <v>0</v>
      </c>
    </row>
    <row r="21" spans="1:11" ht="22.5">
      <c r="A21" s="57" t="s">
        <v>307</v>
      </c>
      <c r="B21" s="7">
        <f>SUM(B14:B20)</f>
        <v>2286</v>
      </c>
      <c r="C21" s="7">
        <f aca="true" t="shared" si="1" ref="C21:I21">SUM(C14:C20)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>SUM(J14:J20)</f>
        <v>2286</v>
      </c>
      <c r="K21" s="7">
        <f>SUM(K14:K19)</f>
        <v>0</v>
      </c>
    </row>
    <row r="22" ht="12.75">
      <c r="A22" s="55"/>
    </row>
    <row r="23" ht="12.75">
      <c r="A23" s="55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38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1/2012. (II. 13.) önkormányzati rendelethez
</oddHeader>
    <oddFooter>&amp;C5. oldal
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5" sqref="B5:C5"/>
    </sheetView>
  </sheetViews>
  <sheetFormatPr defaultColWidth="9.140625" defaultRowHeight="12.75"/>
  <cols>
    <col min="1" max="1" width="20.421875" style="0" customWidth="1"/>
    <col min="2" max="13" width="8.28125" style="0" customWidth="1"/>
  </cols>
  <sheetData>
    <row r="1" spans="1:13" ht="12.75">
      <c r="A1" s="39" t="s">
        <v>378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9" t="s">
        <v>532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9"/>
      <c r="B3" s="34"/>
      <c r="C3" s="34"/>
      <c r="D3" s="34"/>
      <c r="E3" s="34"/>
      <c r="F3" s="34"/>
      <c r="G3" s="34"/>
      <c r="H3" s="34"/>
      <c r="I3" s="181"/>
      <c r="J3" s="181"/>
      <c r="K3" s="78"/>
      <c r="L3" s="34"/>
      <c r="M3" s="34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 t="s">
        <v>190</v>
      </c>
    </row>
    <row r="5" spans="1:13" ht="41.25" customHeight="1">
      <c r="A5" s="188" t="s">
        <v>292</v>
      </c>
      <c r="B5" s="179" t="s">
        <v>293</v>
      </c>
      <c r="C5" s="180"/>
      <c r="D5" s="209" t="s">
        <v>294</v>
      </c>
      <c r="E5" s="209"/>
      <c r="F5" s="209" t="s">
        <v>295</v>
      </c>
      <c r="G5" s="209"/>
      <c r="H5" s="209" t="s">
        <v>296</v>
      </c>
      <c r="I5" s="209"/>
      <c r="J5" s="209" t="s">
        <v>297</v>
      </c>
      <c r="K5" s="209"/>
      <c r="L5" s="209" t="s">
        <v>171</v>
      </c>
      <c r="M5" s="209"/>
    </row>
    <row r="6" spans="1:13" ht="12.75">
      <c r="A6" s="178"/>
      <c r="B6" s="72" t="s">
        <v>0</v>
      </c>
      <c r="C6" s="72" t="s">
        <v>162</v>
      </c>
      <c r="D6" s="72" t="s">
        <v>0</v>
      </c>
      <c r="E6" s="72" t="s">
        <v>162</v>
      </c>
      <c r="F6" s="72" t="s">
        <v>0</v>
      </c>
      <c r="G6" s="72" t="s">
        <v>162</v>
      </c>
      <c r="H6" s="72" t="s">
        <v>0</v>
      </c>
      <c r="I6" s="72" t="s">
        <v>162</v>
      </c>
      <c r="J6" s="72" t="s">
        <v>0</v>
      </c>
      <c r="K6" s="72" t="s">
        <v>162</v>
      </c>
      <c r="L6" s="117" t="s">
        <v>0</v>
      </c>
      <c r="M6" s="117" t="s">
        <v>162</v>
      </c>
    </row>
    <row r="7" spans="1:13" ht="22.5">
      <c r="A7" s="56" t="s">
        <v>298</v>
      </c>
      <c r="B7" s="73"/>
      <c r="C7" s="73"/>
      <c r="D7" s="73"/>
      <c r="E7" s="73"/>
      <c r="F7" s="73"/>
      <c r="G7" s="73"/>
      <c r="H7" s="73">
        <v>412</v>
      </c>
      <c r="I7" s="73"/>
      <c r="J7" s="73"/>
      <c r="K7" s="73"/>
      <c r="L7" s="74">
        <f>B7+D7+F7+H7+J7</f>
        <v>412</v>
      </c>
      <c r="M7" s="74">
        <f>C7+E7+G7+I7+K7</f>
        <v>0</v>
      </c>
    </row>
    <row r="8" spans="1:13" ht="22.5" customHeight="1">
      <c r="A8" s="56" t="s">
        <v>299</v>
      </c>
      <c r="B8" s="73">
        <v>21500</v>
      </c>
      <c r="C8" s="73"/>
      <c r="D8" s="73"/>
      <c r="E8" s="73"/>
      <c r="F8" s="73">
        <v>5000</v>
      </c>
      <c r="G8" s="73"/>
      <c r="H8" s="73">
        <v>600</v>
      </c>
      <c r="I8" s="73"/>
      <c r="J8" s="73"/>
      <c r="K8" s="73"/>
      <c r="L8" s="74">
        <f aca="true" t="shared" si="0" ref="L8:L20">B8+D8+F8+H8+J8</f>
        <v>27100</v>
      </c>
      <c r="M8" s="74">
        <f aca="true" t="shared" si="1" ref="M8:M20">C8+E8+G8+I8+K8</f>
        <v>0</v>
      </c>
    </row>
    <row r="9" spans="1:13" ht="22.5" customHeight="1">
      <c r="A9" s="56" t="s">
        <v>300</v>
      </c>
      <c r="B9" s="73"/>
      <c r="C9" s="73"/>
      <c r="D9" s="73"/>
      <c r="E9" s="73"/>
      <c r="F9" s="73">
        <v>1350</v>
      </c>
      <c r="G9" s="73"/>
      <c r="H9" s="73"/>
      <c r="I9" s="73"/>
      <c r="J9" s="73"/>
      <c r="K9" s="73"/>
      <c r="L9" s="74">
        <f t="shared" si="0"/>
        <v>1350</v>
      </c>
      <c r="M9" s="74">
        <f t="shared" si="1"/>
        <v>0</v>
      </c>
    </row>
    <row r="10" spans="1:13" ht="22.5">
      <c r="A10" s="56" t="s">
        <v>301</v>
      </c>
      <c r="B10" s="73">
        <v>4500</v>
      </c>
      <c r="C10" s="73"/>
      <c r="D10" s="73"/>
      <c r="E10" s="73"/>
      <c r="F10" s="73"/>
      <c r="G10" s="73"/>
      <c r="H10" s="73"/>
      <c r="I10" s="73"/>
      <c r="J10" s="73">
        <v>5015</v>
      </c>
      <c r="K10" s="73"/>
      <c r="L10" s="74">
        <f t="shared" si="0"/>
        <v>9515</v>
      </c>
      <c r="M10" s="74">
        <f t="shared" si="1"/>
        <v>0</v>
      </c>
    </row>
    <row r="11" spans="1:13" ht="22.5" customHeight="1">
      <c r="A11" s="56" t="s">
        <v>302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>
        <f t="shared" si="0"/>
        <v>0</v>
      </c>
      <c r="M11" s="74">
        <f t="shared" si="1"/>
        <v>0</v>
      </c>
    </row>
    <row r="12" spans="1:13" ht="22.5" customHeight="1">
      <c r="A12" s="56" t="s">
        <v>303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4">
        <f t="shared" si="0"/>
        <v>0</v>
      </c>
      <c r="M12" s="74">
        <f t="shared" si="1"/>
        <v>0</v>
      </c>
    </row>
    <row r="13" spans="1:13" ht="22.5">
      <c r="A13" s="56" t="s">
        <v>304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>
        <f t="shared" si="0"/>
        <v>0</v>
      </c>
      <c r="M13" s="74">
        <f t="shared" si="1"/>
        <v>0</v>
      </c>
    </row>
    <row r="14" spans="1:13" ht="22.5">
      <c r="A14" s="57" t="s">
        <v>305</v>
      </c>
      <c r="B14" s="74">
        <f>SUM(B7:B13)</f>
        <v>26000</v>
      </c>
      <c r="C14" s="74">
        <f aca="true" t="shared" si="2" ref="C14:M14">SUM(C7:C13)</f>
        <v>0</v>
      </c>
      <c r="D14" s="74">
        <f t="shared" si="2"/>
        <v>0</v>
      </c>
      <c r="E14" s="74">
        <f t="shared" si="2"/>
        <v>0</v>
      </c>
      <c r="F14" s="74">
        <f t="shared" si="2"/>
        <v>6350</v>
      </c>
      <c r="G14" s="74">
        <f t="shared" si="2"/>
        <v>0</v>
      </c>
      <c r="H14" s="74">
        <f t="shared" si="2"/>
        <v>1012</v>
      </c>
      <c r="I14" s="74">
        <f t="shared" si="2"/>
        <v>0</v>
      </c>
      <c r="J14" s="74">
        <f t="shared" si="2"/>
        <v>5015</v>
      </c>
      <c r="K14" s="74">
        <f t="shared" si="2"/>
        <v>0</v>
      </c>
      <c r="L14" s="74">
        <f>SUM(L7:L13)</f>
        <v>38377</v>
      </c>
      <c r="M14" s="74">
        <f t="shared" si="2"/>
        <v>0</v>
      </c>
    </row>
    <row r="15" spans="1:13" ht="22.5">
      <c r="A15" s="56" t="s">
        <v>306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>
        <f t="shared" si="0"/>
        <v>0</v>
      </c>
      <c r="M15" s="74">
        <f t="shared" si="1"/>
        <v>0</v>
      </c>
    </row>
    <row r="16" spans="1:13" ht="22.5">
      <c r="A16" s="56" t="s">
        <v>26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>
        <f t="shared" si="0"/>
        <v>0</v>
      </c>
      <c r="M16" s="74">
        <f t="shared" si="1"/>
        <v>0</v>
      </c>
    </row>
    <row r="17" spans="1:13" ht="22.5">
      <c r="A17" s="56" t="s">
        <v>27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>
        <f t="shared" si="0"/>
        <v>0</v>
      </c>
      <c r="M17" s="74">
        <f t="shared" si="1"/>
        <v>0</v>
      </c>
    </row>
    <row r="18" spans="1:13" ht="22.5">
      <c r="A18" s="58" t="s">
        <v>320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>
        <f t="shared" si="0"/>
        <v>0</v>
      </c>
      <c r="M18" s="74">
        <f t="shared" si="1"/>
        <v>0</v>
      </c>
    </row>
    <row r="19" spans="1:13" ht="22.5">
      <c r="A19" s="56" t="s">
        <v>319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>
        <f t="shared" si="0"/>
        <v>0</v>
      </c>
      <c r="M19" s="74">
        <f>C19+E19+G19+I19+K19</f>
        <v>0</v>
      </c>
    </row>
    <row r="20" spans="1:13" ht="12.75">
      <c r="A20" s="56" t="s">
        <v>413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>
        <f t="shared" si="0"/>
        <v>0</v>
      </c>
      <c r="M20" s="74">
        <f t="shared" si="1"/>
        <v>0</v>
      </c>
    </row>
    <row r="21" spans="1:13" ht="22.5">
      <c r="A21" s="57" t="s">
        <v>307</v>
      </c>
      <c r="B21" s="74">
        <f>SUM(B14:B20)</f>
        <v>26000</v>
      </c>
      <c r="C21" s="74">
        <f aca="true" t="shared" si="3" ref="C21:K21">SUM(C14:C20)</f>
        <v>0</v>
      </c>
      <c r="D21" s="74">
        <f t="shared" si="3"/>
        <v>0</v>
      </c>
      <c r="E21" s="74">
        <f t="shared" si="3"/>
        <v>0</v>
      </c>
      <c r="F21" s="74">
        <f t="shared" si="3"/>
        <v>6350</v>
      </c>
      <c r="G21" s="74">
        <f t="shared" si="3"/>
        <v>0</v>
      </c>
      <c r="H21" s="74">
        <f t="shared" si="3"/>
        <v>1012</v>
      </c>
      <c r="I21" s="74">
        <f t="shared" si="3"/>
        <v>0</v>
      </c>
      <c r="J21" s="74">
        <f t="shared" si="3"/>
        <v>5015</v>
      </c>
      <c r="K21" s="74">
        <f t="shared" si="3"/>
        <v>0</v>
      </c>
      <c r="L21" s="74">
        <f>SUM(L14:L20)</f>
        <v>38377</v>
      </c>
      <c r="M21" s="74">
        <f>SUM(M14:M18)</f>
        <v>0</v>
      </c>
    </row>
    <row r="22" ht="12.75">
      <c r="A22" s="55"/>
    </row>
    <row r="23" ht="12.75">
      <c r="A23" s="55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38"/>
    </row>
  </sheetData>
  <mergeCells count="8">
    <mergeCell ref="I3:J3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1/2012. (II. 13.) önkormányzati rendelethez
</oddHeader>
    <oddFooter>&amp;C6.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1" sqref="L21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9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195" t="s">
        <v>381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2.75">
      <c r="A3" s="39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 t="s">
        <v>190</v>
      </c>
    </row>
    <row r="5" spans="1:13" ht="41.25" customHeight="1">
      <c r="A5" s="188" t="s">
        <v>292</v>
      </c>
      <c r="B5" s="201" t="s">
        <v>310</v>
      </c>
      <c r="C5" s="202"/>
      <c r="D5" s="187" t="s">
        <v>311</v>
      </c>
      <c r="E5" s="187"/>
      <c r="F5" s="187" t="s">
        <v>363</v>
      </c>
      <c r="G5" s="187"/>
      <c r="H5" s="187"/>
      <c r="I5" s="187"/>
      <c r="J5" s="187"/>
      <c r="K5" s="187"/>
      <c r="L5" s="187" t="s">
        <v>171</v>
      </c>
      <c r="M5" s="187"/>
    </row>
    <row r="6" spans="1:13" ht="12.75">
      <c r="A6" s="178"/>
      <c r="B6" s="2" t="s">
        <v>0</v>
      </c>
      <c r="C6" s="2" t="s">
        <v>162</v>
      </c>
      <c r="D6" s="2" t="s">
        <v>0</v>
      </c>
      <c r="E6" s="2" t="s">
        <v>162</v>
      </c>
      <c r="F6" s="2" t="s">
        <v>0</v>
      </c>
      <c r="G6" s="2" t="s">
        <v>162</v>
      </c>
      <c r="H6" s="2"/>
      <c r="I6" s="2"/>
      <c r="J6" s="2"/>
      <c r="K6" s="2"/>
      <c r="L6" s="2" t="s">
        <v>0</v>
      </c>
      <c r="M6" s="2" t="s">
        <v>162</v>
      </c>
    </row>
    <row r="7" spans="1:13" ht="22.5">
      <c r="A7" s="56" t="s">
        <v>298</v>
      </c>
      <c r="B7" s="8">
        <v>40</v>
      </c>
      <c r="C7" s="8"/>
      <c r="D7" s="8">
        <v>40</v>
      </c>
      <c r="E7" s="8"/>
      <c r="F7" s="8">
        <v>18</v>
      </c>
      <c r="G7" s="8"/>
      <c r="H7" s="8"/>
      <c r="I7" s="8"/>
      <c r="J7" s="8"/>
      <c r="K7" s="8"/>
      <c r="L7" s="8">
        <f aca="true" t="shared" si="0" ref="L7:M20">B7+D7+F7+H7+J7</f>
        <v>98</v>
      </c>
      <c r="M7" s="8">
        <f t="shared" si="0"/>
        <v>0</v>
      </c>
    </row>
    <row r="8" spans="1:13" ht="22.5" customHeight="1">
      <c r="A8" s="56" t="s">
        <v>299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f t="shared" si="0"/>
        <v>0</v>
      </c>
      <c r="M8" s="8">
        <f t="shared" si="0"/>
        <v>0</v>
      </c>
    </row>
    <row r="9" spans="1:13" ht="22.5" customHeight="1">
      <c r="A9" s="56" t="s">
        <v>300</v>
      </c>
      <c r="B9" s="8">
        <v>11</v>
      </c>
      <c r="C9" s="8"/>
      <c r="D9" s="8">
        <v>11</v>
      </c>
      <c r="E9" s="8"/>
      <c r="F9" s="8">
        <v>5</v>
      </c>
      <c r="G9" s="8"/>
      <c r="H9" s="8"/>
      <c r="I9" s="8"/>
      <c r="J9" s="8"/>
      <c r="K9" s="8"/>
      <c r="L9" s="8">
        <f t="shared" si="0"/>
        <v>27</v>
      </c>
      <c r="M9" s="8">
        <f t="shared" si="0"/>
        <v>0</v>
      </c>
    </row>
    <row r="10" spans="1:13" ht="22.5">
      <c r="A10" s="56" t="s">
        <v>301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f t="shared" si="0"/>
        <v>0</v>
      </c>
      <c r="M10" s="8">
        <f t="shared" si="0"/>
        <v>0</v>
      </c>
    </row>
    <row r="11" spans="1:13" ht="22.5" customHeight="1">
      <c r="A11" s="56" t="s">
        <v>302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0"/>
        <v>0</v>
      </c>
    </row>
    <row r="12" spans="1:13" ht="22.5" customHeight="1">
      <c r="A12" s="56" t="s">
        <v>303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0"/>
        <v>0</v>
      </c>
    </row>
    <row r="13" spans="1:13" ht="22.5">
      <c r="A13" s="56" t="s">
        <v>304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0"/>
        <v>0</v>
      </c>
    </row>
    <row r="14" spans="1:13" ht="22.5">
      <c r="A14" s="57" t="s">
        <v>305</v>
      </c>
      <c r="B14" s="7">
        <f aca="true" t="shared" si="1" ref="B14:G14">SUM(B7:B13)</f>
        <v>51</v>
      </c>
      <c r="C14" s="7">
        <f t="shared" si="1"/>
        <v>0</v>
      </c>
      <c r="D14" s="7">
        <f t="shared" si="1"/>
        <v>51</v>
      </c>
      <c r="E14" s="7">
        <f t="shared" si="1"/>
        <v>0</v>
      </c>
      <c r="F14" s="7">
        <f t="shared" si="1"/>
        <v>23</v>
      </c>
      <c r="G14" s="7">
        <f t="shared" si="1"/>
        <v>0</v>
      </c>
      <c r="H14" s="7"/>
      <c r="I14" s="7"/>
      <c r="J14" s="7"/>
      <c r="K14" s="7"/>
      <c r="L14" s="7">
        <f>SUM(L7:L13)</f>
        <v>125</v>
      </c>
      <c r="M14" s="7">
        <f>SUM(M7:M13)</f>
        <v>0</v>
      </c>
    </row>
    <row r="15" spans="1:13" ht="22.5">
      <c r="A15" s="56" t="s">
        <v>306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8">
        <f t="shared" si="0"/>
        <v>0</v>
      </c>
    </row>
    <row r="16" spans="1:13" ht="22.5">
      <c r="A16" s="56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8">
        <f t="shared" si="0"/>
        <v>0</v>
      </c>
    </row>
    <row r="17" spans="1:13" ht="22.5">
      <c r="A17" s="56" t="s">
        <v>27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f t="shared" si="0"/>
        <v>0</v>
      </c>
      <c r="M17" s="8">
        <f t="shared" si="0"/>
        <v>0</v>
      </c>
    </row>
    <row r="18" spans="1:13" ht="22.5">
      <c r="A18" s="58" t="s">
        <v>320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f t="shared" si="0"/>
        <v>0</v>
      </c>
      <c r="M18" s="8">
        <f t="shared" si="0"/>
        <v>0</v>
      </c>
    </row>
    <row r="19" spans="1:13" ht="22.5">
      <c r="A19" s="56" t="s">
        <v>319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f t="shared" si="0"/>
        <v>0</v>
      </c>
      <c r="M19" s="8">
        <f t="shared" si="0"/>
        <v>0</v>
      </c>
    </row>
    <row r="20" spans="1:13" ht="12.75">
      <c r="A20" s="56" t="s">
        <v>413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f>B20+D20+F20+H20+J20</f>
        <v>0</v>
      </c>
      <c r="M20" s="8">
        <f t="shared" si="0"/>
        <v>0</v>
      </c>
    </row>
    <row r="21" spans="1:13" ht="22.5">
      <c r="A21" s="57" t="s">
        <v>307</v>
      </c>
      <c r="B21" s="7">
        <f aca="true" t="shared" si="2" ref="B21:G21">SUM(B14:B20)</f>
        <v>51</v>
      </c>
      <c r="C21" s="7">
        <f t="shared" si="2"/>
        <v>0</v>
      </c>
      <c r="D21" s="7">
        <f t="shared" si="2"/>
        <v>51</v>
      </c>
      <c r="E21" s="7">
        <f t="shared" si="2"/>
        <v>0</v>
      </c>
      <c r="F21" s="7">
        <f t="shared" si="2"/>
        <v>23</v>
      </c>
      <c r="G21" s="7">
        <f t="shared" si="2"/>
        <v>0</v>
      </c>
      <c r="H21" s="7"/>
      <c r="I21" s="7"/>
      <c r="J21" s="7"/>
      <c r="K21" s="7"/>
      <c r="L21" s="7">
        <f>SUM(L14:L20)</f>
        <v>125</v>
      </c>
      <c r="M21" s="7">
        <f>SUM(M14:M20)</f>
        <v>0</v>
      </c>
    </row>
    <row r="22" ht="12.75">
      <c r="A22" s="55"/>
    </row>
    <row r="23" ht="12.75">
      <c r="A23" s="55"/>
    </row>
    <row r="24" ht="12.75">
      <c r="A24" s="55"/>
    </row>
    <row r="25" ht="12.75">
      <c r="A25" s="55"/>
    </row>
    <row r="26" ht="12.75">
      <c r="A26" s="55"/>
    </row>
    <row r="27" ht="12.75">
      <c r="A27" s="55"/>
    </row>
    <row r="28" ht="12.75">
      <c r="A28" s="55"/>
    </row>
    <row r="29" ht="12.75">
      <c r="A29" s="55"/>
    </row>
    <row r="30" ht="12.75">
      <c r="A30" s="55"/>
    </row>
    <row r="31" ht="12.75">
      <c r="A31" s="55"/>
    </row>
    <row r="32" ht="12.75">
      <c r="A32" s="55"/>
    </row>
    <row r="33" ht="12.75">
      <c r="A33" s="55"/>
    </row>
    <row r="34" ht="12.75">
      <c r="A34" s="55"/>
    </row>
    <row r="35" ht="12.75">
      <c r="A35" s="55"/>
    </row>
    <row r="36" ht="12.75">
      <c r="A36" s="38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&amp;C1/6. melléklet az 1/2012. (II. 13.) önkormányzati rendelethez
</oddHeader>
    <oddFooter>&amp;C7.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C7" sqref="C7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2" spans="1:3" ht="12.75">
      <c r="A2" s="195" t="s">
        <v>375</v>
      </c>
      <c r="B2" s="182"/>
      <c r="C2" s="182"/>
    </row>
    <row r="4" ht="12.75">
      <c r="C4" s="4" t="s">
        <v>190</v>
      </c>
    </row>
    <row r="5" spans="1:3" ht="12.75">
      <c r="A5" s="183" t="s">
        <v>292</v>
      </c>
      <c r="B5" s="198" t="s">
        <v>321</v>
      </c>
      <c r="C5" s="200"/>
    </row>
    <row r="6" spans="1:3" ht="12.75">
      <c r="A6" s="184"/>
      <c r="B6" s="1" t="s">
        <v>0</v>
      </c>
      <c r="C6" s="1" t="s">
        <v>162</v>
      </c>
    </row>
    <row r="7" spans="1:3" ht="26.25" customHeight="1">
      <c r="A7" s="56" t="s">
        <v>298</v>
      </c>
      <c r="B7" s="124">
        <v>8577</v>
      </c>
      <c r="C7" s="124"/>
    </row>
    <row r="8" spans="1:3" ht="21.75" customHeight="1">
      <c r="A8" s="56" t="s">
        <v>299</v>
      </c>
      <c r="B8" s="124">
        <v>30000</v>
      </c>
      <c r="C8" s="124"/>
    </row>
    <row r="9" spans="1:3" ht="12.75">
      <c r="A9" s="56" t="s">
        <v>300</v>
      </c>
      <c r="B9" s="124">
        <v>414145</v>
      </c>
      <c r="C9" s="124"/>
    </row>
    <row r="10" spans="1:3" ht="20.25" customHeight="1">
      <c r="A10" s="56" t="s">
        <v>301</v>
      </c>
      <c r="B10" s="124">
        <v>15940</v>
      </c>
      <c r="C10" s="124"/>
    </row>
    <row r="11" spans="1:3" ht="12.75">
      <c r="A11" s="56" t="s">
        <v>302</v>
      </c>
      <c r="B11" s="124">
        <v>37000</v>
      </c>
      <c r="C11" s="124"/>
    </row>
    <row r="12" spans="1:3" ht="22.5" customHeight="1">
      <c r="A12" s="56" t="s">
        <v>303</v>
      </c>
      <c r="B12" s="124">
        <v>143970</v>
      </c>
      <c r="C12" s="124"/>
    </row>
    <row r="13" spans="1:3" ht="18.75" customHeight="1">
      <c r="A13" s="56" t="s">
        <v>304</v>
      </c>
      <c r="B13" s="124">
        <v>7474</v>
      </c>
      <c r="C13" s="124"/>
    </row>
    <row r="14" spans="1:3" ht="23.25" customHeight="1">
      <c r="A14" s="57" t="s">
        <v>305</v>
      </c>
      <c r="B14" s="124">
        <v>657106</v>
      </c>
      <c r="C14" s="124"/>
    </row>
    <row r="15" spans="1:3" ht="24.75" customHeight="1">
      <c r="A15" s="56" t="s">
        <v>306</v>
      </c>
      <c r="B15" s="124">
        <v>224948</v>
      </c>
      <c r="C15" s="124"/>
    </row>
    <row r="16" spans="1:3" ht="22.5" customHeight="1">
      <c r="A16" s="56" t="s">
        <v>26</v>
      </c>
      <c r="B16" s="124">
        <v>1458887</v>
      </c>
      <c r="C16" s="124"/>
    </row>
    <row r="17" spans="1:3" ht="21.75" customHeight="1">
      <c r="A17" s="56" t="s">
        <v>27</v>
      </c>
      <c r="B17" s="124">
        <v>2700</v>
      </c>
      <c r="C17" s="124"/>
    </row>
    <row r="18" spans="1:3" ht="22.5" customHeight="1">
      <c r="A18" s="58" t="s">
        <v>320</v>
      </c>
      <c r="B18" s="124"/>
      <c r="C18" s="124"/>
    </row>
    <row r="19" spans="1:3" ht="19.5" customHeight="1">
      <c r="A19" s="56" t="s">
        <v>319</v>
      </c>
      <c r="B19" s="124"/>
      <c r="C19" s="124"/>
    </row>
    <row r="20" spans="1:3" ht="15.75" customHeight="1">
      <c r="A20" s="56" t="s">
        <v>413</v>
      </c>
      <c r="B20" s="124">
        <v>10000</v>
      </c>
      <c r="C20" s="124"/>
    </row>
    <row r="21" spans="1:3" ht="18" customHeight="1">
      <c r="A21" s="57" t="s">
        <v>307</v>
      </c>
      <c r="B21" s="124">
        <v>2353641</v>
      </c>
      <c r="C21" s="124"/>
    </row>
  </sheetData>
  <mergeCells count="3">
    <mergeCell ref="A2:C2"/>
    <mergeCell ref="A5:A6"/>
    <mergeCell ref="B5:C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&amp;C1/1-1/6.  melléklet az 1/2012. (II. 13.) önkormányzati rendelethez
</oddHeader>
    <oddFooter>&amp;C8. oldal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22">
      <selection activeCell="D66" sqref="D66"/>
    </sheetView>
  </sheetViews>
  <sheetFormatPr defaultColWidth="9.140625" defaultRowHeight="12.75"/>
  <cols>
    <col min="1" max="1" width="5.7109375" style="0" customWidth="1"/>
    <col min="2" max="2" width="40.421875" style="0" customWidth="1"/>
    <col min="3" max="3" width="10.7109375" style="0" customWidth="1"/>
    <col min="4" max="5" width="8.7109375" style="0" customWidth="1"/>
    <col min="6" max="6" width="11.28125" style="0" customWidth="1"/>
  </cols>
  <sheetData>
    <row r="1" spans="1:6" ht="15.75">
      <c r="A1" s="168" t="s">
        <v>412</v>
      </c>
      <c r="B1" s="181"/>
      <c r="C1" s="181"/>
      <c r="D1" s="181"/>
      <c r="E1" s="181"/>
      <c r="F1" s="181"/>
    </row>
    <row r="2" ht="12.75">
      <c r="A2" s="21"/>
    </row>
    <row r="3" ht="12.75">
      <c r="F3" s="4" t="s">
        <v>18</v>
      </c>
    </row>
    <row r="4" spans="1:6" ht="12.75">
      <c r="A4" s="190" t="s">
        <v>72</v>
      </c>
      <c r="B4" s="190" t="s">
        <v>73</v>
      </c>
      <c r="C4" s="191" t="s">
        <v>1</v>
      </c>
      <c r="D4" s="192"/>
      <c r="E4" s="192"/>
      <c r="F4" s="169"/>
    </row>
    <row r="5" spans="1:6" ht="22.5">
      <c r="A5" s="190"/>
      <c r="B5" s="190"/>
      <c r="C5" s="31" t="s">
        <v>74</v>
      </c>
      <c r="D5" s="31" t="s">
        <v>31</v>
      </c>
      <c r="E5" s="31" t="s">
        <v>162</v>
      </c>
      <c r="F5" s="32" t="s">
        <v>163</v>
      </c>
    </row>
    <row r="6" spans="1:6" ht="12.75">
      <c r="A6" s="1" t="s">
        <v>75</v>
      </c>
      <c r="B6" s="2" t="s">
        <v>88</v>
      </c>
      <c r="C6" s="8">
        <v>176308</v>
      </c>
      <c r="D6" s="8"/>
      <c r="E6" s="8"/>
      <c r="F6" s="115"/>
    </row>
    <row r="7" spans="1:8" ht="12.75">
      <c r="A7" s="1" t="s">
        <v>76</v>
      </c>
      <c r="B7" s="2" t="s">
        <v>89</v>
      </c>
      <c r="C7" s="8">
        <v>20379</v>
      </c>
      <c r="D7" s="8"/>
      <c r="E7" s="8"/>
      <c r="F7" s="114"/>
      <c r="H7" s="116"/>
    </row>
    <row r="8" spans="1:6" ht="12.75">
      <c r="A8" s="1" t="s">
        <v>77</v>
      </c>
      <c r="B8" s="2" t="s">
        <v>90</v>
      </c>
      <c r="C8" s="8">
        <v>5450</v>
      </c>
      <c r="D8" s="8"/>
      <c r="E8" s="8"/>
      <c r="F8" s="35"/>
    </row>
    <row r="9" spans="1:7" ht="12.75">
      <c r="A9" s="22" t="s">
        <v>78</v>
      </c>
      <c r="B9" s="6" t="s">
        <v>86</v>
      </c>
      <c r="C9" s="7">
        <f>'2.1-2.6. melléklet'!DW7</f>
        <v>202137</v>
      </c>
      <c r="D9" s="7">
        <f>'2.1-2.6. melléklet'!DX7</f>
        <v>0</v>
      </c>
      <c r="E9" s="7">
        <f>'2.1-2.6. melléklet'!DY7</f>
        <v>0</v>
      </c>
      <c r="F9" s="35"/>
      <c r="G9" s="91"/>
    </row>
    <row r="10" spans="1:7" ht="12.75">
      <c r="A10" s="1" t="s">
        <v>75</v>
      </c>
      <c r="B10" s="2" t="s">
        <v>91</v>
      </c>
      <c r="C10" s="8">
        <v>45877</v>
      </c>
      <c r="D10" s="8"/>
      <c r="E10" s="8"/>
      <c r="F10" s="35"/>
      <c r="G10" s="89"/>
    </row>
    <row r="11" spans="1:7" ht="12.75">
      <c r="A11" s="1" t="s">
        <v>76</v>
      </c>
      <c r="B11" s="2" t="s">
        <v>92</v>
      </c>
      <c r="C11" s="8">
        <v>2868</v>
      </c>
      <c r="D11" s="8"/>
      <c r="E11" s="8"/>
      <c r="F11" s="35"/>
      <c r="G11" s="89"/>
    </row>
    <row r="12" spans="1:7" ht="12.75">
      <c r="A12" s="1" t="s">
        <v>77</v>
      </c>
      <c r="B12" s="2" t="s">
        <v>93</v>
      </c>
      <c r="C12" s="8">
        <v>955</v>
      </c>
      <c r="D12" s="8"/>
      <c r="E12" s="8"/>
      <c r="F12" s="35"/>
      <c r="G12" s="89"/>
    </row>
    <row r="13" spans="1:7" ht="12.75">
      <c r="A13" s="1" t="s">
        <v>79</v>
      </c>
      <c r="B13" s="2" t="s">
        <v>94</v>
      </c>
      <c r="C13" s="8">
        <v>1909</v>
      </c>
      <c r="D13" s="8"/>
      <c r="E13" s="8"/>
      <c r="F13" s="35"/>
      <c r="G13" s="89"/>
    </row>
    <row r="14" spans="1:7" ht="12.75">
      <c r="A14" s="1">
        <v>5</v>
      </c>
      <c r="B14" s="2" t="s">
        <v>357</v>
      </c>
      <c r="C14" s="8">
        <v>641</v>
      </c>
      <c r="D14" s="8"/>
      <c r="E14" s="8"/>
      <c r="F14" s="35"/>
      <c r="G14" s="89"/>
    </row>
    <row r="15" spans="1:7" ht="12.75">
      <c r="A15" s="1">
        <v>6</v>
      </c>
      <c r="B15" s="2" t="s">
        <v>95</v>
      </c>
      <c r="C15" s="8">
        <v>0</v>
      </c>
      <c r="D15" s="8"/>
      <c r="E15" s="8"/>
      <c r="F15" s="2"/>
      <c r="G15" s="90"/>
    </row>
    <row r="16" spans="1:7" ht="12.75">
      <c r="A16" s="1">
        <v>7</v>
      </c>
      <c r="B16" s="2" t="s">
        <v>96</v>
      </c>
      <c r="C16" s="8">
        <v>1017</v>
      </c>
      <c r="D16" s="8"/>
      <c r="E16" s="8"/>
      <c r="F16" s="35"/>
      <c r="G16" s="89"/>
    </row>
    <row r="17" spans="1:7" ht="12.75">
      <c r="A17" s="1">
        <v>8</v>
      </c>
      <c r="B17" s="2" t="s">
        <v>97</v>
      </c>
      <c r="C17" s="8">
        <v>1045</v>
      </c>
      <c r="D17" s="8"/>
      <c r="E17" s="8"/>
      <c r="F17" s="35"/>
      <c r="G17" s="89"/>
    </row>
    <row r="18" spans="1:7" ht="12.75">
      <c r="A18" s="22" t="s">
        <v>83</v>
      </c>
      <c r="B18" s="6" t="s">
        <v>87</v>
      </c>
      <c r="C18" s="7">
        <f>'2.1-2.6. melléklet'!DW8</f>
        <v>54312</v>
      </c>
      <c r="D18" s="7">
        <f>'2.1-2.6. melléklet'!DX8</f>
        <v>0</v>
      </c>
      <c r="E18" s="7">
        <f>'2.1-2.6. melléklet'!DY8</f>
        <v>0</v>
      </c>
      <c r="F18" s="35"/>
      <c r="G18" s="91"/>
    </row>
    <row r="19" spans="1:7" ht="12.75">
      <c r="A19" s="1" t="s">
        <v>75</v>
      </c>
      <c r="B19" s="2" t="s">
        <v>98</v>
      </c>
      <c r="C19" s="8"/>
      <c r="D19" s="8"/>
      <c r="E19" s="8"/>
      <c r="F19" s="35"/>
      <c r="G19" s="89"/>
    </row>
    <row r="20" spans="1:7" ht="12.75">
      <c r="A20" s="1" t="s">
        <v>76</v>
      </c>
      <c r="B20" s="2" t="s">
        <v>99</v>
      </c>
      <c r="C20" s="8"/>
      <c r="D20" s="8"/>
      <c r="E20" s="8"/>
      <c r="F20" s="35"/>
      <c r="G20" s="89"/>
    </row>
    <row r="21" spans="1:7" ht="12.75">
      <c r="A21" s="1" t="s">
        <v>77</v>
      </c>
      <c r="B21" s="2" t="s">
        <v>100</v>
      </c>
      <c r="C21" s="8"/>
      <c r="D21" s="8"/>
      <c r="E21" s="8"/>
      <c r="F21" s="35"/>
      <c r="G21" s="89"/>
    </row>
    <row r="22" spans="1:7" ht="12.75">
      <c r="A22" s="1" t="s">
        <v>79</v>
      </c>
      <c r="B22" s="2" t="s">
        <v>101</v>
      </c>
      <c r="C22" s="8"/>
      <c r="D22" s="8"/>
      <c r="E22" s="8"/>
      <c r="F22" s="35"/>
      <c r="G22" s="89"/>
    </row>
    <row r="23" spans="1:7" ht="12.75">
      <c r="A23" s="1" t="s">
        <v>80</v>
      </c>
      <c r="B23" s="2" t="s">
        <v>102</v>
      </c>
      <c r="C23" s="8"/>
      <c r="D23" s="8"/>
      <c r="E23" s="8"/>
      <c r="F23" s="35"/>
      <c r="G23" s="89"/>
    </row>
    <row r="24" spans="1:7" ht="12.75">
      <c r="A24" s="22" t="s">
        <v>84</v>
      </c>
      <c r="B24" s="6" t="s">
        <v>85</v>
      </c>
      <c r="C24" s="7">
        <v>121947</v>
      </c>
      <c r="D24" s="7">
        <f>'2.1-2.6. melléklet'!DX9</f>
        <v>0</v>
      </c>
      <c r="E24" s="7">
        <f>'2.1-2.6. melléklet'!DY9</f>
        <v>0</v>
      </c>
      <c r="F24" s="35"/>
      <c r="G24" s="91"/>
    </row>
    <row r="25" spans="1:6" ht="12.75">
      <c r="A25" s="22" t="s">
        <v>103</v>
      </c>
      <c r="B25" s="6" t="s">
        <v>104</v>
      </c>
      <c r="C25" s="8"/>
      <c r="D25" s="8"/>
      <c r="E25" s="8"/>
      <c r="F25" s="2"/>
    </row>
    <row r="26" spans="1:6" ht="25.5">
      <c r="A26" s="1" t="s">
        <v>75</v>
      </c>
      <c r="B26" s="11" t="s">
        <v>109</v>
      </c>
      <c r="C26" s="8"/>
      <c r="D26" s="8"/>
      <c r="E26" s="8"/>
      <c r="F26" s="2"/>
    </row>
    <row r="27" spans="1:6" ht="25.5">
      <c r="A27" s="1" t="s">
        <v>76</v>
      </c>
      <c r="B27" s="11" t="s">
        <v>110</v>
      </c>
      <c r="C27" s="8">
        <v>9440</v>
      </c>
      <c r="D27" s="8"/>
      <c r="E27" s="8"/>
      <c r="F27" s="35"/>
    </row>
    <row r="28" spans="1:6" ht="25.5">
      <c r="A28" s="1" t="s">
        <v>77</v>
      </c>
      <c r="B28" s="11" t="s">
        <v>111</v>
      </c>
      <c r="C28" s="8"/>
      <c r="D28" s="8"/>
      <c r="E28" s="8"/>
      <c r="F28" s="2"/>
    </row>
    <row r="29" spans="1:6" ht="25.5">
      <c r="A29" s="1" t="s">
        <v>79</v>
      </c>
      <c r="B29" s="11" t="s">
        <v>112</v>
      </c>
      <c r="C29" s="8"/>
      <c r="D29" s="8"/>
      <c r="E29" s="8"/>
      <c r="F29" s="2"/>
    </row>
    <row r="30" spans="1:6" ht="25.5">
      <c r="A30" s="1" t="s">
        <v>80</v>
      </c>
      <c r="B30" s="11" t="s">
        <v>113</v>
      </c>
      <c r="C30" s="8"/>
      <c r="D30" s="8"/>
      <c r="E30" s="8"/>
      <c r="F30" s="2"/>
    </row>
    <row r="31" spans="1:6" ht="12.75">
      <c r="A31" s="1" t="s">
        <v>81</v>
      </c>
      <c r="B31" s="11" t="s">
        <v>114</v>
      </c>
      <c r="C31" s="8">
        <v>82925</v>
      </c>
      <c r="D31" s="8"/>
      <c r="E31" s="8"/>
      <c r="F31" s="35"/>
    </row>
    <row r="32" spans="1:6" ht="12.75">
      <c r="A32" s="22" t="s">
        <v>105</v>
      </c>
      <c r="B32" s="20" t="s">
        <v>106</v>
      </c>
      <c r="C32" s="7">
        <v>92365</v>
      </c>
      <c r="D32" s="7">
        <f>SUM(D26:D31)</f>
        <v>0</v>
      </c>
      <c r="E32" s="7">
        <f>SUM(E26:E31)</f>
        <v>0</v>
      </c>
      <c r="F32" s="35"/>
    </row>
    <row r="33" spans="1:6" ht="12.75">
      <c r="A33" s="1" t="s">
        <v>75</v>
      </c>
      <c r="B33" s="11" t="s">
        <v>123</v>
      </c>
      <c r="C33" s="8"/>
      <c r="D33" s="8"/>
      <c r="E33" s="8"/>
      <c r="F33" s="2"/>
    </row>
    <row r="34" spans="1:6" ht="25.5">
      <c r="A34" s="1" t="s">
        <v>76</v>
      </c>
      <c r="B34" s="11" t="s">
        <v>124</v>
      </c>
      <c r="C34" s="8"/>
      <c r="D34" s="8"/>
      <c r="E34" s="8"/>
      <c r="F34" s="2"/>
    </row>
    <row r="35" spans="1:6" ht="25.5">
      <c r="A35" s="1" t="s">
        <v>77</v>
      </c>
      <c r="B35" s="11" t="s">
        <v>125</v>
      </c>
      <c r="C35" s="8"/>
      <c r="D35" s="8"/>
      <c r="E35" s="8"/>
      <c r="F35" s="2"/>
    </row>
    <row r="36" spans="1:6" ht="25.5">
      <c r="A36" s="1" t="s">
        <v>79</v>
      </c>
      <c r="B36" s="11" t="s">
        <v>126</v>
      </c>
      <c r="C36" s="8"/>
      <c r="D36" s="8"/>
      <c r="E36" s="8"/>
      <c r="F36" s="2"/>
    </row>
    <row r="37" spans="1:6" ht="12.75">
      <c r="A37" s="1" t="s">
        <v>80</v>
      </c>
      <c r="B37" s="11" t="s">
        <v>127</v>
      </c>
      <c r="C37" s="8"/>
      <c r="D37" s="8"/>
      <c r="E37" s="8"/>
      <c r="F37" s="2"/>
    </row>
    <row r="38" spans="1:6" ht="12.75">
      <c r="A38" s="22" t="s">
        <v>107</v>
      </c>
      <c r="B38" s="6" t="s">
        <v>108</v>
      </c>
      <c r="C38" s="8"/>
      <c r="D38" s="8"/>
      <c r="E38" s="8"/>
      <c r="F38" s="2"/>
    </row>
    <row r="39" spans="1:6" ht="12.75">
      <c r="A39" s="22" t="s">
        <v>115</v>
      </c>
      <c r="B39" s="6" t="s">
        <v>119</v>
      </c>
      <c r="C39" s="8"/>
      <c r="D39" s="8"/>
      <c r="E39" s="8"/>
      <c r="F39" s="2"/>
    </row>
    <row r="40" spans="1:6" ht="12.75">
      <c r="A40" s="22" t="s">
        <v>116</v>
      </c>
      <c r="B40" s="6" t="s">
        <v>120</v>
      </c>
      <c r="C40" s="8"/>
      <c r="D40" s="8"/>
      <c r="E40" s="8"/>
      <c r="F40" s="2"/>
    </row>
    <row r="41" spans="1:6" ht="12.75">
      <c r="A41" s="22" t="s">
        <v>117</v>
      </c>
      <c r="B41" s="6" t="s">
        <v>121</v>
      </c>
      <c r="C41" s="8"/>
      <c r="D41" s="8"/>
      <c r="E41" s="8"/>
      <c r="F41" s="2"/>
    </row>
    <row r="42" spans="1:6" ht="12.75">
      <c r="A42" s="22" t="s">
        <v>118</v>
      </c>
      <c r="B42" s="6" t="s">
        <v>122</v>
      </c>
      <c r="C42" s="8"/>
      <c r="D42" s="8"/>
      <c r="E42" s="8"/>
      <c r="F42" s="2"/>
    </row>
    <row r="43" spans="1:6" ht="12.75">
      <c r="A43" s="23" t="s">
        <v>75</v>
      </c>
      <c r="B43" s="24" t="s">
        <v>128</v>
      </c>
      <c r="C43" s="8">
        <v>5191</v>
      </c>
      <c r="D43" s="8"/>
      <c r="E43" s="8"/>
      <c r="F43" s="35"/>
    </row>
    <row r="44" spans="1:6" ht="12.75">
      <c r="A44" s="23" t="s">
        <v>76</v>
      </c>
      <c r="B44" s="24" t="s">
        <v>129</v>
      </c>
      <c r="C44" s="8"/>
      <c r="D44" s="8"/>
      <c r="E44" s="8"/>
      <c r="F44" s="2"/>
    </row>
    <row r="45" spans="1:6" ht="12.75">
      <c r="A45" s="23" t="s">
        <v>77</v>
      </c>
      <c r="B45" s="24" t="s">
        <v>130</v>
      </c>
      <c r="C45" s="8"/>
      <c r="D45" s="8"/>
      <c r="E45" s="8"/>
      <c r="F45" s="2"/>
    </row>
    <row r="46" spans="1:6" ht="12.75">
      <c r="A46" s="23" t="s">
        <v>79</v>
      </c>
      <c r="B46" s="24" t="s">
        <v>131</v>
      </c>
      <c r="C46" s="8">
        <v>1403</v>
      </c>
      <c r="D46" s="8"/>
      <c r="E46" s="8"/>
      <c r="F46" s="35"/>
    </row>
    <row r="47" spans="1:6" ht="12.75">
      <c r="A47" s="22" t="s">
        <v>132</v>
      </c>
      <c r="B47" s="6" t="s">
        <v>133</v>
      </c>
      <c r="C47" s="7">
        <f>SUM(C43:C46)</f>
        <v>6594</v>
      </c>
      <c r="D47" s="7">
        <f>SUM(D43:D46)</f>
        <v>0</v>
      </c>
      <c r="E47" s="7">
        <f>SUM(E43:E46)</f>
        <v>0</v>
      </c>
      <c r="F47" s="35"/>
    </row>
    <row r="48" spans="1:6" ht="12.75">
      <c r="A48" s="23" t="s">
        <v>75</v>
      </c>
      <c r="B48" s="24" t="s">
        <v>136</v>
      </c>
      <c r="C48" s="8">
        <v>1460687</v>
      </c>
      <c r="D48" s="8"/>
      <c r="E48" s="8"/>
      <c r="F48" s="35"/>
    </row>
    <row r="49" spans="1:6" ht="12.75">
      <c r="A49" s="23" t="s">
        <v>76</v>
      </c>
      <c r="B49" s="24" t="s">
        <v>137</v>
      </c>
      <c r="C49" s="8"/>
      <c r="D49" s="8"/>
      <c r="E49" s="8"/>
      <c r="F49" s="2"/>
    </row>
    <row r="50" spans="1:6" ht="12.75">
      <c r="A50" s="23" t="s">
        <v>77</v>
      </c>
      <c r="B50" s="24" t="s">
        <v>138</v>
      </c>
      <c r="C50" s="8"/>
      <c r="D50" s="8"/>
      <c r="E50" s="8"/>
      <c r="F50" s="2"/>
    </row>
    <row r="51" spans="1:6" ht="12.75">
      <c r="A51" s="23" t="s">
        <v>79</v>
      </c>
      <c r="B51" s="24" t="s">
        <v>139</v>
      </c>
      <c r="C51" s="8"/>
      <c r="D51" s="8"/>
      <c r="E51" s="8"/>
      <c r="F51" s="2"/>
    </row>
    <row r="52" spans="1:6" ht="12.75">
      <c r="A52" s="23" t="s">
        <v>80</v>
      </c>
      <c r="B52" s="24" t="s">
        <v>140</v>
      </c>
      <c r="C52" s="8"/>
      <c r="D52" s="8"/>
      <c r="E52" s="8"/>
      <c r="F52" s="2"/>
    </row>
    <row r="53" spans="1:6" ht="12.75">
      <c r="A53" s="23" t="s">
        <v>81</v>
      </c>
      <c r="B53" s="24" t="s">
        <v>141</v>
      </c>
      <c r="C53" s="8"/>
      <c r="D53" s="8"/>
      <c r="E53" s="8"/>
      <c r="F53" s="2"/>
    </row>
    <row r="54" spans="1:6" ht="25.5">
      <c r="A54" s="23" t="s">
        <v>82</v>
      </c>
      <c r="B54" s="18" t="s">
        <v>142</v>
      </c>
      <c r="C54" s="8"/>
      <c r="D54" s="8"/>
      <c r="E54" s="8"/>
      <c r="F54" s="2"/>
    </row>
    <row r="55" spans="1:6" ht="12.75">
      <c r="A55" s="23" t="s">
        <v>134</v>
      </c>
      <c r="B55" s="24" t="s">
        <v>144</v>
      </c>
      <c r="C55" s="8">
        <v>393899</v>
      </c>
      <c r="D55" s="8"/>
      <c r="E55" s="8"/>
      <c r="F55" s="35"/>
    </row>
    <row r="56" spans="1:6" ht="12.75">
      <c r="A56" s="23" t="s">
        <v>135</v>
      </c>
      <c r="B56" s="24" t="s">
        <v>143</v>
      </c>
      <c r="C56" s="8"/>
      <c r="D56" s="8"/>
      <c r="E56" s="8"/>
      <c r="F56" s="2"/>
    </row>
    <row r="57" spans="1:6" ht="25.5">
      <c r="A57" s="25" t="s">
        <v>145</v>
      </c>
      <c r="B57" s="19" t="s">
        <v>146</v>
      </c>
      <c r="C57" s="7">
        <f>SUM(C48:C56)</f>
        <v>1854586</v>
      </c>
      <c r="D57" s="7">
        <f>SUM(D48:D56)</f>
        <v>0</v>
      </c>
      <c r="E57" s="7">
        <f>SUM(E48:E56)</f>
        <v>0</v>
      </c>
      <c r="F57" s="35"/>
    </row>
    <row r="58" spans="1:6" ht="12.75">
      <c r="A58" s="23" t="s">
        <v>75</v>
      </c>
      <c r="B58" s="24" t="s">
        <v>147</v>
      </c>
      <c r="C58" s="8">
        <f>'2.1-2.6. melléklet'!DW14</f>
        <v>9000</v>
      </c>
      <c r="D58" s="8"/>
      <c r="E58" s="8"/>
      <c r="F58" s="35"/>
    </row>
    <row r="59" spans="1:6" ht="12.75">
      <c r="A59" s="23" t="s">
        <v>76</v>
      </c>
      <c r="B59" s="24" t="s">
        <v>373</v>
      </c>
      <c r="C59" s="8">
        <f>'2.1-2.6. melléklet'!DW17</f>
        <v>3200</v>
      </c>
      <c r="D59" s="8"/>
      <c r="E59" s="8"/>
      <c r="F59" s="35"/>
    </row>
    <row r="60" spans="1:6" ht="12.75">
      <c r="A60" s="23" t="s">
        <v>77</v>
      </c>
      <c r="B60" s="24" t="s">
        <v>148</v>
      </c>
      <c r="C60" s="8">
        <f>'2.1-2.6. melléklet'!DW16</f>
        <v>2500</v>
      </c>
      <c r="D60" s="8"/>
      <c r="E60" s="8"/>
      <c r="F60" s="35"/>
    </row>
    <row r="61" spans="1:6" ht="12.75">
      <c r="A61" s="23" t="s">
        <v>79</v>
      </c>
      <c r="B61" s="24" t="s">
        <v>149</v>
      </c>
      <c r="C61" s="8">
        <v>7000</v>
      </c>
      <c r="D61" s="8"/>
      <c r="E61" s="8"/>
      <c r="F61" s="35"/>
    </row>
    <row r="62" spans="1:6" ht="12.75">
      <c r="A62" s="23" t="s">
        <v>80</v>
      </c>
      <c r="B62" s="24" t="s">
        <v>150</v>
      </c>
      <c r="C62" s="8"/>
      <c r="D62" s="8"/>
      <c r="E62" s="8"/>
      <c r="F62" s="35"/>
    </row>
    <row r="63" spans="1:6" ht="25.5">
      <c r="A63" s="22" t="s">
        <v>152</v>
      </c>
      <c r="B63" s="19" t="s">
        <v>151</v>
      </c>
      <c r="C63" s="7"/>
      <c r="D63" s="7">
        <f>SUM(D58:D62)</f>
        <v>0</v>
      </c>
      <c r="E63" s="7">
        <f>SUM(E58:E62)</f>
        <v>0</v>
      </c>
      <c r="F63" s="35"/>
    </row>
    <row r="64" spans="1:6" ht="12.75">
      <c r="A64" s="6"/>
      <c r="B64" s="6" t="s">
        <v>153</v>
      </c>
      <c r="C64" s="7">
        <f>C9+C18+C24+C32+C47+C58+C61+C60+C59+C57</f>
        <v>2353641</v>
      </c>
      <c r="D64" s="7">
        <f>D63+D57+D47+D32+D24+D18+D9</f>
        <v>0</v>
      </c>
      <c r="E64" s="7">
        <f>E63+E57+E47+E32+E24+E18+E9</f>
        <v>0</v>
      </c>
      <c r="F64" s="35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</sheetData>
  <mergeCells count="4">
    <mergeCell ref="A1:F1"/>
    <mergeCell ref="A4:A5"/>
    <mergeCell ref="B4:B5"/>
    <mergeCell ref="C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 1/2012. (II. 13.)  önkormányzati rendelethez</oddHeader>
    <oddFooter>&amp;C&amp;P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Felhasználó</cp:lastModifiedBy>
  <cp:lastPrinted>2012-02-16T13:23:45Z</cp:lastPrinted>
  <dcterms:created xsi:type="dcterms:W3CDTF">2011-05-17T10:12:56Z</dcterms:created>
  <dcterms:modified xsi:type="dcterms:W3CDTF">2012-02-16T14:16:10Z</dcterms:modified>
  <cp:category/>
  <cp:version/>
  <cp:contentType/>
  <cp:contentStatus/>
</cp:coreProperties>
</file>