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firstSheet="17" activeTab="21"/>
  </bookViews>
  <sheets>
    <sheet name="2. melléklet" sheetId="1" r:id="rId1"/>
    <sheet name="2a Gondozási" sheetId="2" r:id="rId2"/>
    <sheet name="2a Óvoda" sheetId="3" r:id="rId3"/>
    <sheet name="2a Iskola" sheetId="4" r:id="rId4"/>
    <sheet name="2a Műv. ház" sheetId="5" r:id="rId5"/>
    <sheet name="2a Polgárm." sheetId="6" r:id="rId6"/>
    <sheet name="2aösszesen" sheetId="7" r:id="rId7"/>
    <sheet name="3. melléklet" sheetId="8" r:id="rId8"/>
    <sheet name="3a. melléklet" sheetId="9" r:id="rId9"/>
    <sheet name="4. melléklet" sheetId="10" r:id="rId10"/>
    <sheet name="5. melléklet" sheetId="11" r:id="rId11"/>
    <sheet name="6. melléklet" sheetId="12" r:id="rId12"/>
    <sheet name="7. melléklet" sheetId="13" r:id="rId13"/>
    <sheet name="8. melléklet" sheetId="14" r:id="rId14"/>
    <sheet name="9. melléklet" sheetId="15" r:id="rId15"/>
    <sheet name="10. melléklet" sheetId="16" r:id="rId16"/>
    <sheet name="11. melléklet" sheetId="17" r:id="rId17"/>
    <sheet name="12. melléklet" sheetId="18" r:id="rId18"/>
    <sheet name="13. melléklet" sheetId="19" r:id="rId19"/>
    <sheet name="14. mellkéklet" sheetId="20" r:id="rId20"/>
    <sheet name="15. melléklet" sheetId="21" r:id="rId21"/>
    <sheet name="16. melléklet" sheetId="22" r:id="rId22"/>
  </sheets>
  <definedNames>
    <definedName name="_xlnm.Print_Titles" localSheetId="7">'3. melléklet'!$4:$5</definedName>
    <definedName name="_xlnm.Print_Area" localSheetId="5">'2a Polgárm.'!$A$1:$AJ$23</definedName>
    <definedName name="_xlnm.Print_Area" localSheetId="14">'9. melléklet'!$A$1:$C$72</definedName>
  </definedNames>
  <calcPr fullCalcOnLoad="1"/>
</workbook>
</file>

<file path=xl/comments15.xml><?xml version="1.0" encoding="utf-8"?>
<comments xmlns="http://schemas.openxmlformats.org/spreadsheetml/2006/main">
  <authors>
    <author>x</author>
  </authors>
  <commentList>
    <comment ref="C47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Fejlesztési kamat mitt csökkentve</t>
        </r>
      </text>
    </comment>
  </commentList>
</comments>
</file>

<file path=xl/sharedStrings.xml><?xml version="1.0" encoding="utf-8"?>
<sst xmlns="http://schemas.openxmlformats.org/spreadsheetml/2006/main" count="1313" uniqueCount="521">
  <si>
    <t>Eredeti</t>
  </si>
  <si>
    <t>Előirányzat</t>
  </si>
  <si>
    <t>Megnevezés</t>
  </si>
  <si>
    <t>I. Működési bevételek</t>
  </si>
  <si>
    <t>1. Intézményi működési bevételek</t>
  </si>
  <si>
    <t xml:space="preserve">Módosított </t>
  </si>
  <si>
    <t>– Intézményi működéshez kapcsolódó egyéb bevételek</t>
  </si>
  <si>
    <t>– Intézmények egyéb sajátos bevételei</t>
  </si>
  <si>
    <t>– Általános forgalmi adó bevétel, visszatérülés</t>
  </si>
  <si>
    <t>– Kamat bevétel</t>
  </si>
  <si>
    <t>2. Támogatás értékű bevételek</t>
  </si>
  <si>
    <t>2.1 Működési célú támogatás értékű bevételek</t>
  </si>
  <si>
    <t>– ebből: TB-től átvett működési célú támogatás</t>
  </si>
  <si>
    <t>3. Önkormányzatok sajátos működési bevételei</t>
  </si>
  <si>
    <t>3.2. Helyi adók</t>
  </si>
  <si>
    <t>– Magánszemélyek Kommunális adója</t>
  </si>
  <si>
    <t>– Iparűzési adó</t>
  </si>
  <si>
    <t>3.3. Átengedett központi adók</t>
  </si>
  <si>
    <t>– SZJA helyben maradó része</t>
  </si>
  <si>
    <t>– Jövedelemkülönbség mérséklése</t>
  </si>
  <si>
    <t>– Gépjárműadó</t>
  </si>
  <si>
    <t>Adatok ezer Ft-ban</t>
  </si>
  <si>
    <t>Önkormányzat összesen</t>
  </si>
  <si>
    <t>3.4. Bírságok, pótlékok és egyéb sajátos bevételek</t>
  </si>
  <si>
    <t>– Pótlékok, bírságok</t>
  </si>
  <si>
    <t>– Egyéb sajátos bevételek</t>
  </si>
  <si>
    <t>– Egyéb adó (behajtás)</t>
  </si>
  <si>
    <t>4. Működési célú pénzeszköz átvétel ÁHT-n Kívülről</t>
  </si>
  <si>
    <t>II. Támogatások</t>
  </si>
  <si>
    <t>1. Önkormányzatok költségvetési támogatása</t>
  </si>
  <si>
    <t>1.1 Központosított előirányzat</t>
  </si>
  <si>
    <t>III. Felhalmozási és tőke jellegű bevételek</t>
  </si>
  <si>
    <t>2.1. Önkormányzatok sajátos felhalmozási és tőke bevételei</t>
  </si>
  <si>
    <t>2.2. felhalmozási célú támogatás értékű bevétel</t>
  </si>
  <si>
    <t>IV. Támogatási kölcsönök visszatérülése</t>
  </si>
  <si>
    <t>V. Külső finanszírozás bevételei</t>
  </si>
  <si>
    <t>– Működési hitel</t>
  </si>
  <si>
    <t>– Fejlesztési hitel</t>
  </si>
  <si>
    <t>2011. ÉVI BEVÉTELEK ÖSSZESEN:</t>
  </si>
  <si>
    <t>Módosított</t>
  </si>
  <si>
    <t>Bevételek</t>
  </si>
  <si>
    <t>Kiadások</t>
  </si>
  <si>
    <t>I. Működési kiadások</t>
  </si>
  <si>
    <t>1. Személyi juttatás</t>
  </si>
  <si>
    <t>– ebből kamat bevétel</t>
  </si>
  <si>
    <t>2. Munkaadókat terhelő járulékok</t>
  </si>
  <si>
    <t>2. Támogatásértékű bevételek</t>
  </si>
  <si>
    <t>3. Dologi és egyéb folyó kiadások</t>
  </si>
  <si>
    <t>– ebből TB-től átvett támogatás</t>
  </si>
  <si>
    <t>4. Pénzeszköz átadás és egyéb támogatás</t>
  </si>
  <si>
    <t>3. Önkormányzat sajátos működési bevételei</t>
  </si>
  <si>
    <t>– Működési célú pénzeszköz átadás ÁHT-n kívülre</t>
  </si>
  <si>
    <t>– Helyi adók</t>
  </si>
  <si>
    <t>– Szoc. pol. juttatások</t>
  </si>
  <si>
    <t>– Átengedett központi adók</t>
  </si>
  <si>
    <t>– Egyéb bevételek</t>
  </si>
  <si>
    <t>4. Előző évi költségvetési visszatérülés</t>
  </si>
  <si>
    <t>5. Önkormányzat költségvetési támogatása</t>
  </si>
  <si>
    <t>– normatív és kötött felhasználás</t>
  </si>
  <si>
    <t>– központosított előirányzat</t>
  </si>
  <si>
    <t>Müködési bevételek összesen:</t>
  </si>
  <si>
    <t>Működési kiadások összesen:</t>
  </si>
  <si>
    <t>II. Felhalmozási és tőke jellegű bevételek</t>
  </si>
  <si>
    <t>II. Felhalmozási és tőke jellegű kiadások</t>
  </si>
  <si>
    <t>2. Támogatási kölcsön visszatérítés</t>
  </si>
  <si>
    <t>Felhalmozási és tőke jellegű bevételek összesen:</t>
  </si>
  <si>
    <t>Felhalmozási és tőke jellegű kiadások összesen:</t>
  </si>
  <si>
    <t>Fejlesztés finanszírozási bevételei</t>
  </si>
  <si>
    <t>1. Belső finanszírozás</t>
  </si>
  <si>
    <t>2. Külső finanszírozás</t>
  </si>
  <si>
    <t>Finanszírozási bevételek összesen:</t>
  </si>
  <si>
    <t>Finanszírozási kiadások összesen:</t>
  </si>
  <si>
    <t>Fejlesztési  bevételek összesen:</t>
  </si>
  <si>
    <t>Fejlesztési kiadások összesen:</t>
  </si>
  <si>
    <t>Bevételek összesen:</t>
  </si>
  <si>
    <t>Kiadások összesen:</t>
  </si>
  <si>
    <t>2011. évi működési és felhalmozási célú bevételek és kiadások mérlegszerű bemutatása</t>
  </si>
  <si>
    <t>Tartalékok</t>
  </si>
  <si>
    <t>1. Felújítási kiadások ÁFÁ-valok</t>
  </si>
  <si>
    <t>2. Beruházási kiadások ÁFÁ-val</t>
  </si>
  <si>
    <t>– Hitel visszafizetés</t>
  </si>
  <si>
    <t>1. Felhalmozási és tőke jellegű bevétel</t>
  </si>
  <si>
    <t>3. Támogatás értékű felhalm. Bevétel</t>
  </si>
  <si>
    <t>–Működési hitel</t>
  </si>
  <si>
    <t>Ssz.</t>
  </si>
  <si>
    <t>Kiadási előirányzat megnevezése</t>
  </si>
  <si>
    <t xml:space="preserve">Eredeti </t>
  </si>
  <si>
    <t>1.</t>
  </si>
  <si>
    <t>2.</t>
  </si>
  <si>
    <t>3.</t>
  </si>
  <si>
    <t>I.</t>
  </si>
  <si>
    <t>4.</t>
  </si>
  <si>
    <t>5.</t>
  </si>
  <si>
    <t>6.</t>
  </si>
  <si>
    <t>7.</t>
  </si>
  <si>
    <t>II.</t>
  </si>
  <si>
    <t>III.</t>
  </si>
  <si>
    <t>Dologi és egyéb folyó kiadások</t>
  </si>
  <si>
    <t>Személyi juttatások összesen:</t>
  </si>
  <si>
    <t>Munkaadókat terhelő járulékok összesen:</t>
  </si>
  <si>
    <t>Rendszeres személyi juttatások</t>
  </si>
  <si>
    <t>Nem rendszeres személyi juttatások</t>
  </si>
  <si>
    <t>Külső személyi juttatások</t>
  </si>
  <si>
    <t>Társadalombiztosítási járulék</t>
  </si>
  <si>
    <t>Egészségbiztosítási járulék természetbeni</t>
  </si>
  <si>
    <t>Egészségbiztosítási járulékpénzbeni</t>
  </si>
  <si>
    <t>Munkerőpiaci fogl. Járulék</t>
  </si>
  <si>
    <t xml:space="preserve">Táppénz hozzájárulás </t>
  </si>
  <si>
    <t>Munkaadókat terhelő járulékok áht-n kívülre</t>
  </si>
  <si>
    <t xml:space="preserve">Munkaadókat terhelő egyéb járulékok </t>
  </si>
  <si>
    <t>Készletbeszerzések</t>
  </si>
  <si>
    <t>Szolgáltatások</t>
  </si>
  <si>
    <t>Általános forgalmi adó kiadása</t>
  </si>
  <si>
    <t>kiküldetés, reprezentáció, reklám kiadások</t>
  </si>
  <si>
    <t>Egyéb folyó kiadások</t>
  </si>
  <si>
    <t>IV.</t>
  </si>
  <si>
    <t xml:space="preserve"> Egyéb folyó kiadások összesen:</t>
  </si>
  <si>
    <t>V.</t>
  </si>
  <si>
    <t>Pénzeszközátadás egyéb támogatás összesen:</t>
  </si>
  <si>
    <t>VI.</t>
  </si>
  <si>
    <t>Ellátottak pénzbeli juttatásai összesen:</t>
  </si>
  <si>
    <t>Felügyelet alá tartozó költségvetési szervnek folyósított támogatás</t>
  </si>
  <si>
    <t>Működési célú pénzeszközátadás államháztartáson kívülre</t>
  </si>
  <si>
    <t>Működési célú pénzeszközátadás államháztartáson belülre</t>
  </si>
  <si>
    <t>Felhalmozási célú pénzeszközátadás államháztartáson kívülre</t>
  </si>
  <si>
    <t>Felhalmozási célú pénzeszközátadás államháztartáson belülre</t>
  </si>
  <si>
    <t>Társadalom- és szociálpolitikai juttatások</t>
  </si>
  <si>
    <t>VII.</t>
  </si>
  <si>
    <t>VIII.</t>
  </si>
  <si>
    <t>IX.</t>
  </si>
  <si>
    <t>X.</t>
  </si>
  <si>
    <t>Nyugdíjbiztosítási pénzbeli ellátások</t>
  </si>
  <si>
    <t>Egészségbiztosítási Pénzbeli ellátások</t>
  </si>
  <si>
    <t>Munkaerő piaci pénzbeli ellátások</t>
  </si>
  <si>
    <t>Háztartások közvetett támogatása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</si>
  <si>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</si>
  <si>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</si>
  <si>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</si>
  <si>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</si>
  <si>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</si>
  <si>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Ingatlanok felújítása</t>
  </si>
  <si>
    <t>Gépek berendezések és felszerelések felújítása</t>
  </si>
  <si>
    <t>Járművek felújítása</t>
  </si>
  <si>
    <t>Felújítás előzetesen felszámított ÁFA-ja</t>
  </si>
  <si>
    <t>XI.</t>
  </si>
  <si>
    <t>Felújítás összesen:</t>
  </si>
  <si>
    <t>8.</t>
  </si>
  <si>
    <t>9.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</si>
  <si>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</si>
  <si>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</si>
  <si>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</si>
  <si>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</si>
  <si>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</si>
  <si>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</si>
  <si>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Állami készletek tartalékok felhalmozási kiadásai</t>
  </si>
  <si>
    <t>Pénzügyi befektetések kiadásai</t>
  </si>
  <si>
    <t>Beruházások általános forgalmiadója</t>
  </si>
  <si>
    <t>XII.</t>
  </si>
  <si>
    <t>Felhalmozási és pénzügyi befektetések összesen:</t>
  </si>
  <si>
    <t>Kölcsönök nyújtása és törlesztése</t>
  </si>
  <si>
    <t>Belföldi finanszírozás kiadásai</t>
  </si>
  <si>
    <t>Céltatalék</t>
  </si>
  <si>
    <t>Tartalék</t>
  </si>
  <si>
    <t>Kiegyenlítő, függő, átfutó kiadások</t>
  </si>
  <si>
    <t>Az I. – XII. pontba nem tartozó kiadások összesen:</t>
  </si>
  <si>
    <t>XIII.</t>
  </si>
  <si>
    <t>Kiadások összesen (I – XIII-ig):</t>
  </si>
  <si>
    <t>3. Fejlesztési tartalék</t>
  </si>
  <si>
    <t>– Fejlesztési hitel kamata</t>
  </si>
  <si>
    <t>5. Tartalékok</t>
  </si>
  <si>
    <t>– Céltartalék</t>
  </si>
  <si>
    <t>– Általános tartalék</t>
  </si>
  <si>
    <t xml:space="preserve">III.Finanszírozási kiadások </t>
  </si>
  <si>
    <t>6. Működés külső finanszírozás bevételei</t>
  </si>
  <si>
    <t>– Nyújtott kölcsön</t>
  </si>
  <si>
    <t>– Kötvény törlesztő részlet</t>
  </si>
  <si>
    <t>Sorszám</t>
  </si>
  <si>
    <t>Cím</t>
  </si>
  <si>
    <t>Cél</t>
  </si>
  <si>
    <t>Sor-szám</t>
  </si>
  <si>
    <t>Alcím</t>
  </si>
  <si>
    <t>Igazgatás</t>
  </si>
  <si>
    <t>Szennyvízberuházás</t>
  </si>
  <si>
    <t>Iskola</t>
  </si>
  <si>
    <t>Város és községgazdálkodás</t>
  </si>
  <si>
    <t>Összesen:</t>
  </si>
  <si>
    <t>Ingatlanokhoz kapcsolódó vagyonértékű jog</t>
  </si>
  <si>
    <t>TIOP</t>
  </si>
  <si>
    <t>Fűnyíró beszerzés</t>
  </si>
  <si>
    <t>Ezer forintban</t>
  </si>
  <si>
    <t>Vízmű rendszer rekonstrukció</t>
  </si>
  <si>
    <t>Civil szervezetek:</t>
  </si>
  <si>
    <t>Vöröskereszt</t>
  </si>
  <si>
    <t>Gádoros SE</t>
  </si>
  <si>
    <t>Kézilabda Klub</t>
  </si>
  <si>
    <t>Nyugdíjas Klub</t>
  </si>
  <si>
    <t>Szakszervezetek</t>
  </si>
  <si>
    <t>SILVER Tánccsoport Egyesület</t>
  </si>
  <si>
    <t>Mozgáskorlátozottak Egyesülete</t>
  </si>
  <si>
    <t>Bírkózó SE</t>
  </si>
  <si>
    <t>Egyebek</t>
  </si>
  <si>
    <t>Rendezvények</t>
  </si>
  <si>
    <t>Kötelező hozzájárulások (tagdíjak)</t>
  </si>
  <si>
    <t>Keresztszülő program</t>
  </si>
  <si>
    <t>Összesen</t>
  </si>
  <si>
    <t>Adatok ezer forintban</t>
  </si>
  <si>
    <t>Szakfeladat száma</t>
  </si>
  <si>
    <t>Szakfeladat megnevezése</t>
  </si>
  <si>
    <t>- Bérpótló támogatás</t>
  </si>
  <si>
    <t>- Egészségkárosúltak rendszeres szociális segélye</t>
  </si>
  <si>
    <t>Redszeres gyermekvédelmi támogatás</t>
  </si>
  <si>
    <t>- Étkeztetés</t>
  </si>
  <si>
    <t>Kárpótlás</t>
  </si>
  <si>
    <t>- Kárpótlás</t>
  </si>
  <si>
    <t>Rendszeres szociális segély</t>
  </si>
  <si>
    <t>Időskorúak járadéka</t>
  </si>
  <si>
    <t>Lakásfenntartási támogatás</t>
  </si>
  <si>
    <t>Ápolásidíj alanyi jogon</t>
  </si>
  <si>
    <t>Ápolásidíj méltányossági jogon</t>
  </si>
  <si>
    <t>Átmeneti segély</t>
  </si>
  <si>
    <t>Temetési segély</t>
  </si>
  <si>
    <t>Köztemetés</t>
  </si>
  <si>
    <t>Közgyógyellátás</t>
  </si>
  <si>
    <t>Természetben nyújtott átmeneti segély</t>
  </si>
  <si>
    <t>Egyéb pénzbeli juttatás</t>
  </si>
  <si>
    <t>ÖSSZESEN:</t>
  </si>
  <si>
    <t>Egyes szociális feladatok kiegészítő támogatása</t>
  </si>
  <si>
    <t>- Gyermekvédelmi támogatás</t>
  </si>
  <si>
    <t>- Rendelkezésre állási támogatás</t>
  </si>
  <si>
    <t>- Időskorúak járadéka</t>
  </si>
  <si>
    <t>- Normatív lakásfdenntartási támogatás</t>
  </si>
  <si>
    <t>- Ápolási díj alanyi jogon</t>
  </si>
  <si>
    <t>- Közfoglalkoztatás</t>
  </si>
  <si>
    <t>- Rendszeres szociális segély</t>
  </si>
  <si>
    <t>Több éves kihatással járó döntések</t>
  </si>
  <si>
    <t>Döntés megnevezése</t>
  </si>
  <si>
    <t>2013 után</t>
  </si>
  <si>
    <t>Intézményi világítás korszerűsítés</t>
  </si>
  <si>
    <t>–</t>
  </si>
  <si>
    <t>Kötvény kibocsátás kamata és tőke törlesztő részlet</t>
  </si>
  <si>
    <t>Közműfejlesztési hozzájárulás</t>
  </si>
  <si>
    <t>Nyugdíjbiztosítási Igazgatóság kártérítés</t>
  </si>
  <si>
    <t>A többéves kihatással járó döntések indokolása:</t>
  </si>
  <si>
    <t>1./</t>
  </si>
  <si>
    <t>Intézményi világítás korszerűsítése</t>
  </si>
  <si>
    <t>Vállalkozási és bérleti szerződés időpontja 2002. június 24. Időtartama. 120 hónap.</t>
  </si>
  <si>
    <t>A bérleti jogviszony kezdete: 2002. augusztus 17., vége 2012. augusztus hónap.</t>
  </si>
  <si>
    <t>A bérleti díj évente a KSH által közzétett fogyasztói árindex mértékével minden év január 1.-i hatályal változtatásra kerül.</t>
  </si>
  <si>
    <t>2./</t>
  </si>
  <si>
    <t>2008. szeptember 19-én az önkormányzat 80 000 ezer Ft értékben kötvényt bocsátott ki. A kötvénykibocsátás kamata negyedévenként esedékes, a tőke tzörlesztése 2011. július hónapban kezdődik</t>
  </si>
  <si>
    <t>3./</t>
  </si>
  <si>
    <t>Az önkormányzati ingatlanok után fizetendő közműfejlesztési hozzájárulás összege (340 ezer Ft/ingatlan)</t>
  </si>
  <si>
    <t>4./</t>
  </si>
  <si>
    <t>Szennyvíz- és csatorna-beruházás megvalósítása érdekében 381 942 798 Ft éven túli lejáratú Vízi Közmű Társulat és a K &amp; H Bank Zrt. Között kötött hitelszerződésre készfizető kezességet vállalt az önkormányzat.</t>
  </si>
  <si>
    <t>Nyugdíjbiztosítási Igazgatóság Dél-alföldi Regionális Igazgatóság részére volt dolgozó balesetéből adódóan fizetendő összeg.</t>
  </si>
  <si>
    <t>ELMIB Rt. Saját költségén megvalósította az intézmények belső világítási rendszereinek rekonstrukciós beruházását a szerződés szerinti műszaki tartalommal, és ezt bérbe adja az önkormányzatnak</t>
  </si>
  <si>
    <t>Bérleti díj 2010. évi árszinten 2 112 000 Ft.</t>
  </si>
  <si>
    <t>Közvetett támogatások</t>
  </si>
  <si>
    <t>Fő</t>
  </si>
  <si>
    <t>Mértéke</t>
  </si>
  <si>
    <t>Összeg</t>
  </si>
  <si>
    <t>Adatok forintban</t>
  </si>
  <si>
    <t>70 éven felüliek (kommunális adó)</t>
  </si>
  <si>
    <t>Tanya, garázs (kommunális adó)</t>
  </si>
  <si>
    <t>Gépjárműadó</t>
  </si>
  <si>
    <t>Békés megyei Mezőgazdasági Szakigazgatási Hivatal bérleti díj</t>
  </si>
  <si>
    <t>Térítési díjak:</t>
  </si>
  <si>
    <t>– Házi segítség nyújtás</t>
  </si>
  <si>
    <t>– Szociális étkezés</t>
  </si>
  <si>
    <t>– Bentlakásos ellátás</t>
  </si>
  <si>
    <t>Fogorvos eszközhasználati díj</t>
  </si>
  <si>
    <t>Sport egyesületek:</t>
  </si>
  <si>
    <t>– Birkózó Egyesület</t>
  </si>
  <si>
    <t>– Labdarugó SE</t>
  </si>
  <si>
    <t>– Kézlabda Klub</t>
  </si>
  <si>
    <t>– SILVER Tánccsoport Egyesület</t>
  </si>
  <si>
    <t>Viziközmű Társulás</t>
  </si>
  <si>
    <t>Véradás</t>
  </si>
  <si>
    <t>Hagyományőrző és faluszépítő Egyesület</t>
  </si>
  <si>
    <t>Mezőgazdasági Termelők Szövetkezete</t>
  </si>
  <si>
    <t>Kisebbségi Önkormányzat</t>
  </si>
  <si>
    <t>Aikido</t>
  </si>
  <si>
    <t>Konditerem</t>
  </si>
  <si>
    <t>Aerobik</t>
  </si>
  <si>
    <t>Gádoros Nagyközségi Önkormányzat 2011. évben Európai Uniós forrással megvalósuló beruházásai</t>
  </si>
  <si>
    <t>Európai Uniós forrásból megvalósuló felhalmozási kiadás</t>
  </si>
  <si>
    <t>Polgármesteri Hivatal</t>
  </si>
  <si>
    <t>TIOP Informatikai eszközök fejlesztése</t>
  </si>
  <si>
    <t>Gádoros Nagyközség szennyvíz-csatornázási és szenyvíztisztítási beruházás a KEOP-7.1.2.0-2008-0222 tárgyú beruházás előkészítéséhez kapcsolódó feladatok kifizetési terv szerinti összege</t>
  </si>
  <si>
    <t>Európai Uniós forrásból megvalósulóberuházás összesen:</t>
  </si>
  <si>
    <t>Szakfeladat</t>
  </si>
  <si>
    <t>Közalkalmazott</t>
  </si>
  <si>
    <t>Köztisztviselő</t>
  </si>
  <si>
    <t>Képviselő</t>
  </si>
  <si>
    <t>Egyéb bérrendszer</t>
  </si>
  <si>
    <t>Terv</t>
  </si>
  <si>
    <t>ÖNÁLLÓAN MŰKÖDŐ INTÉZMÉNYEK</t>
  </si>
  <si>
    <t>Napközi Otthonos Óvoda</t>
  </si>
  <si>
    <t>8510011 Óvodai nevelés</t>
  </si>
  <si>
    <t>Általános Iskola</t>
  </si>
  <si>
    <t>852011Ált. Isk. tanulók  nappali r. nev. (1-4)</t>
  </si>
  <si>
    <t>852021Ált. Isk. tanulók  nappali r. nev. (5-8)</t>
  </si>
  <si>
    <t>855911 Ált. iskolai napköziotthoni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</si>
  <si>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</si>
  <si>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</si>
  <si>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</si>
  <si>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</si>
  <si>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</si>
  <si>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</si>
  <si>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</si>
  <si>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ÖNÁLLÓAN MŰKÖDŐ ÉS GAZDÁLKODÓ KTSGV-I SZERV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</si>
  <si>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</si>
  <si>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</si>
  <si>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0"/>
      </rPr>
      <t>:</t>
    </r>
  </si>
  <si>
    <t>890441 Közfoglalkoztatás</t>
  </si>
  <si>
    <t>MINDÖSSZSEN:</t>
  </si>
  <si>
    <t>841112 Önkormányzati jogalkotás</t>
  </si>
  <si>
    <t>Bevételek:</t>
  </si>
  <si>
    <t>Központi támogatás</t>
  </si>
  <si>
    <t>Pénzmaradvány</t>
  </si>
  <si>
    <t>Kiadások:</t>
  </si>
  <si>
    <t>Pályázati önerő</t>
  </si>
  <si>
    <t>Hangszervásárlás</t>
  </si>
  <si>
    <t>Kirándulás</t>
  </si>
  <si>
    <t>Disznótoros nap</t>
  </si>
  <si>
    <t>Beiskolázás</t>
  </si>
  <si>
    <t xml:space="preserve">Gádoros Nagyközség Cigány Kisebbségi Önkormányzat </t>
  </si>
  <si>
    <t>adatok forintban</t>
  </si>
  <si>
    <t>Bevétel megnevezése</t>
  </si>
  <si>
    <t>873011-1 Szállásbiztosítás Idősek Otthona</t>
  </si>
  <si>
    <t>881011-1 Idősek nappali ellátása</t>
  </si>
  <si>
    <t xml:space="preserve">889921-1 Szociális étkeztetés </t>
  </si>
  <si>
    <t>889922-1 Házi segítségnyújtás</t>
  </si>
  <si>
    <t>889041-1 Védőnői szolgálat</t>
  </si>
  <si>
    <t>Gondozási Központ Családsegítő és Védőnői szolgálat</t>
  </si>
  <si>
    <t>Intézményi működéshez kapcsolódó egyéb bevétel</t>
  </si>
  <si>
    <t>Intézmények egyéb sajátos bevételei</t>
  </si>
  <si>
    <t>ÁFA bevételek</t>
  </si>
  <si>
    <t>Támogatás értékű bevételek</t>
  </si>
  <si>
    <t>Helyi adók</t>
  </si>
  <si>
    <t>Átengedett központi adók</t>
  </si>
  <si>
    <t>Bírság, pótlék egyéb sajátos bevételek</t>
  </si>
  <si>
    <t>I. Működési bevételek összesen:</t>
  </si>
  <si>
    <t>II. Önkormányzatok költségvetési támogatása</t>
  </si>
  <si>
    <t>Bevételek mindösszesen:</t>
  </si>
  <si>
    <t>562913 iskolai intézményi étkeztetés</t>
  </si>
  <si>
    <t>562912-1 Óvodai intézményi étkeztetés</t>
  </si>
  <si>
    <t>910502-1 Művelődési Ház</t>
  </si>
  <si>
    <t>910123-1      Könyvtár</t>
  </si>
  <si>
    <t>Justh Zsigmond Művelődési Ház és könyvtár</t>
  </si>
  <si>
    <t>Némann Valéria Általános Iskola</t>
  </si>
  <si>
    <t>682001-1 Lakóingatlan bérbeadás</t>
  </si>
  <si>
    <t>682001-1 Nem Lakóingatlan bérbeadás</t>
  </si>
  <si>
    <t>841126-1 Önkormányzat igazgatási tev.</t>
  </si>
  <si>
    <t>841403-1 Város és községgazdálkodás</t>
  </si>
  <si>
    <t>889943-1 Önkorm. által nyújt. lakás tám.</t>
  </si>
  <si>
    <t>889943-1 Munk. által nyújt. lakástám.</t>
  </si>
  <si>
    <t>869042-1    Ifjuság eü.-i gondozás</t>
  </si>
  <si>
    <t>841901-1 Önkormányzatok elszámolásai</t>
  </si>
  <si>
    <t>882125-1 Mozg. korl. eseti támog.</t>
  </si>
  <si>
    <t>661902-1 Egyéb pü. tevékenység</t>
  </si>
  <si>
    <t>Polgármesteri Hivatal Összesen</t>
  </si>
  <si>
    <t>VI. Külső finanszírozás bevételei</t>
  </si>
  <si>
    <t>V. Támogatásértékű felhalmozási célú bevételek</t>
  </si>
  <si>
    <t>841127-1 Kisebbségi önk. igazgatási tev.</t>
  </si>
  <si>
    <t>Brigád</t>
  </si>
  <si>
    <t>Közvilágítás</t>
  </si>
  <si>
    <t>Város és községg.</t>
  </si>
  <si>
    <t>Kisebbségi önk.</t>
  </si>
  <si>
    <t>Iskola egészségü.</t>
  </si>
  <si>
    <t>Utak létesítése</t>
  </si>
  <si>
    <t>Tel. hulladék</t>
  </si>
  <si>
    <t>Lakás támogatás</t>
  </si>
  <si>
    <t>Civil szerv tám.</t>
  </si>
  <si>
    <t>Renszeres segély</t>
  </si>
  <si>
    <t>Rendszeres gyvs.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</si>
  <si>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</si>
  <si>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</si>
  <si>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</si>
  <si>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</si>
  <si>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</si>
  <si>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</si>
  <si>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</si>
  <si>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</si>
  <si>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tartalék, Céltartalék</t>
  </si>
  <si>
    <t>Mindösszesen</t>
  </si>
  <si>
    <t>Létszá (fő):</t>
  </si>
  <si>
    <t>Egyéb szoc juttatás</t>
  </si>
  <si>
    <t>Időskor. járadéka</t>
  </si>
  <si>
    <t>Lakás fenntart.tám</t>
  </si>
  <si>
    <t>Ápolásidíj alanyi j.</t>
  </si>
  <si>
    <t>Ápolási díj mélt.</t>
  </si>
  <si>
    <t>Közgyógy ellátás</t>
  </si>
  <si>
    <t>Mozgáskorl. Tám.</t>
  </si>
  <si>
    <t>Közutak üzemel.</t>
  </si>
  <si>
    <t>Önkorm. jogalkotás</t>
  </si>
  <si>
    <t>Kiadások jogcímenként</t>
  </si>
  <si>
    <t>Közfoglalkoztatás</t>
  </si>
  <si>
    <t>Közhasznú foglalk.</t>
  </si>
  <si>
    <t>Háziorvosi szolg.</t>
  </si>
  <si>
    <t>Hivatal összesen</t>
  </si>
  <si>
    <t>Ált. tartalék</t>
  </si>
  <si>
    <t>Céltartalék</t>
  </si>
  <si>
    <t>Oktatás 1-4 oszt.</t>
  </si>
  <si>
    <t>Oktatás 5-8 oszt.</t>
  </si>
  <si>
    <t>Napközi</t>
  </si>
  <si>
    <t>Int. étkeztetés</t>
  </si>
  <si>
    <t>Iskola összesen</t>
  </si>
  <si>
    <t>Nevelés</t>
  </si>
  <si>
    <t>Napköziotthonos Óvoda</t>
  </si>
  <si>
    <t>Gondozási Központ</t>
  </si>
  <si>
    <t>Gondozó ház</t>
  </si>
  <si>
    <t>Nappali sz. ellátás</t>
  </si>
  <si>
    <t>Házigondozás</t>
  </si>
  <si>
    <t>Védőnők</t>
  </si>
  <si>
    <t>Szoc. Étkezés</t>
  </si>
  <si>
    <t>Gondozási K. Össz.</t>
  </si>
  <si>
    <t>Justh Zsigmond Művelődési Ház és Könyvtár</t>
  </si>
  <si>
    <t>Műv. Ház</t>
  </si>
  <si>
    <t>Közösségi Ház</t>
  </si>
  <si>
    <t>Könyvtár</t>
  </si>
  <si>
    <t>Műv. Ház összesen</t>
  </si>
  <si>
    <t>Foglalkoztatottak + Képviselők együtt</t>
  </si>
  <si>
    <t>2011. évi tervezett bevételek módosítása</t>
  </si>
  <si>
    <t>Nagyközségi Önkormányzat önállóan működő és önállóan gazdálkodó intézményei 2011. évi módosított bevételei</t>
  </si>
  <si>
    <t>Mind összesen</t>
  </si>
  <si>
    <t>Nagyközségi Önkormányzat önállóan működő és önállóan gazdálkodó intézményei 2011. évi  módosított bevételei</t>
  </si>
  <si>
    <t>Nagyközségi Önkormányzat önállóan működő és önállóan gazdálkodó intézményei 2011. évi módosított  bevételei</t>
  </si>
  <si>
    <t xml:space="preserve">A helyi önkormányzat 2011. évi módosított összes kiadása </t>
  </si>
  <si>
    <t>Az Önkormányzat 2011. évi módosított felhalmozási kiadásai feladatonként</t>
  </si>
  <si>
    <t>Gádoros Nagyközségi Önkormányzat önállóan működő és önállóan gazdálkodó intézményei 2011. évi módosított kiadásai</t>
  </si>
  <si>
    <t>Az önkormányzat 2011. évi módosított felújítási előirányzatai célonként</t>
  </si>
  <si>
    <t>Az önkormányzat 2011 évi támogatásának módosított előirányzatai</t>
  </si>
  <si>
    <t>Összefogás Gádorosért Egyesület</t>
  </si>
  <si>
    <t>Társadalom és szociálpolitikai juttatások 2011. évri módosított előirányzata</t>
  </si>
  <si>
    <t>Felhasználási kötöttséggel járó állami hozzájárulások 2011 évi módosított előirányzata</t>
  </si>
  <si>
    <t>Gádoros Nagyközség Önkormányzata és intézményei dolgozói létszámának alakulása 2011. évben</t>
  </si>
  <si>
    <t>ezer Ft-ban</t>
  </si>
  <si>
    <t>Gádoros Nagyközségi Önkormányzat önállóan működő és önállóan gazdálkodó intézményei 2011. évi módosított bevételei</t>
  </si>
  <si>
    <t>Gádoros Nagyközség Önkormányzata adósság állománya 2011 év.</t>
  </si>
  <si>
    <t>Hitelt nyújtó bank neve</t>
  </si>
  <si>
    <t>Lejárat időtartama</t>
  </si>
  <si>
    <t>Adatok CHF-ben</t>
  </si>
  <si>
    <t>Felvett hitel összege</t>
  </si>
  <si>
    <t>"Gádoros fejlődéséért kötvény"   80 000 000 Ft           (547 945 db)</t>
  </si>
  <si>
    <t>Magyar Takarékbank ZRt.</t>
  </si>
  <si>
    <t>Ft-ban számított érték az MTB ZRt. érvényes deviza árfolyamán (214,82)</t>
  </si>
  <si>
    <t>Gádoros és Vidéke Takarékszö-vetkezet</t>
  </si>
  <si>
    <t>EMVA pályázat</t>
  </si>
  <si>
    <t>DAOP-4.1.1/A-09-12010.0008</t>
  </si>
  <si>
    <t>2011. évi várható kiadások havi forgalma</t>
  </si>
  <si>
    <t>I. hó</t>
  </si>
  <si>
    <t>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</si>
  <si>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</si>
  <si>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</si>
  <si>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</si>
  <si>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</si>
  <si>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</si>
  <si>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</si>
  <si>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</si>
  <si>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</si>
  <si>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</si>
  <si>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Előirány-zat</t>
  </si>
  <si>
    <t>2. Mukaadókat terhelő járulékok</t>
  </si>
  <si>
    <t>1. Személyi juttatások</t>
  </si>
  <si>
    <t>3. Dologi kiadások</t>
  </si>
  <si>
    <r>
      <t xml:space="preserve">Előirányzat felhasználási ütemterv </t>
    </r>
    <r>
      <rPr>
        <sz val="10"/>
        <rFont val="Arial"/>
        <family val="0"/>
      </rPr>
      <t>(havi forgalmi adatokkal)</t>
    </r>
  </si>
  <si>
    <t>Működési célú pénzeszköz átadás államháztartáson belülre</t>
  </si>
  <si>
    <t>Felhalmozási célú pénzeszköz átadás államháztartáson kívülre</t>
  </si>
  <si>
    <t>Felhalmozási célú pénzeszköz átadás államháztartáson belülre</t>
  </si>
  <si>
    <t>4. Pénzeszközátadás, egyéb támogatás összesen</t>
  </si>
  <si>
    <t>Gépek, berendezések és felszerelések felújítása</t>
  </si>
  <si>
    <t>Felújítás előzetesen felszámított általános forgalmi adója</t>
  </si>
  <si>
    <t>5. Felújítás összesen</t>
  </si>
  <si>
    <t>6. felhalmozási kiadások és pénzügyi befektetések összesen</t>
  </si>
  <si>
    <t>7. Kölcsönök nyújtása és törlesztése</t>
  </si>
  <si>
    <t>Kiadások összesen</t>
  </si>
  <si>
    <t>Pénzforgalom nélküli kiadások</t>
  </si>
  <si>
    <t>Kiadások mindösszesen</t>
  </si>
  <si>
    <t>adatok ezer Ft-ban</t>
  </si>
  <si>
    <t>2011. évi bevételek várható havi forgalma</t>
  </si>
  <si>
    <t>Értékpapír visszavásárlás</t>
  </si>
  <si>
    <t>Szolgáltatási díjak</t>
  </si>
  <si>
    <t>Egyéb sajátos bevételek</t>
  </si>
  <si>
    <t>Intézményi térítési díj</t>
  </si>
  <si>
    <t>Kamat bevételek</t>
  </si>
  <si>
    <t>Bevételek összesen</t>
  </si>
  <si>
    <t>Kiszámlázott ÁFA</t>
  </si>
  <si>
    <t>Kommunális adó</t>
  </si>
  <si>
    <t>Iparűzési adó</t>
  </si>
  <si>
    <t>Pótlék</t>
  </si>
  <si>
    <t>Gépjármű adó</t>
  </si>
  <si>
    <t>Személyi jövedelemadó helyben maradó rész</t>
  </si>
  <si>
    <t>Jövedelem differenciálás</t>
  </si>
  <si>
    <t>Működési hitel</t>
  </si>
  <si>
    <t>Lakbér</t>
  </si>
  <si>
    <t>Egyébhelyiségek bérleti díja</t>
  </si>
  <si>
    <t>Továbbszámlázott belföldi szolgáltatás díja</t>
  </si>
  <si>
    <t>Normatív támogatás lakosság szám szerint</t>
  </si>
  <si>
    <t>Normatív támogatás feladatmutató szerint</t>
  </si>
  <si>
    <t>Felhalmozási célú támogatás értékű bevétel</t>
  </si>
  <si>
    <t>Szociális feladatok kiegészítő támogatása</t>
  </si>
  <si>
    <t>Központosított támogatás</t>
  </si>
  <si>
    <t>Kölcsönök törlesztése</t>
  </si>
  <si>
    <t>Működési célú támogatás</t>
  </si>
  <si>
    <t>Egyenleg                           (Bevétel - Kiadás)</t>
  </si>
  <si>
    <r>
      <t>2011 évi likviditási terv (</t>
    </r>
    <r>
      <rPr>
        <sz val="10"/>
        <rFont val="Arial"/>
        <family val="0"/>
      </rPr>
      <t>havi bevétel forgalmi adataival)</t>
    </r>
  </si>
  <si>
    <t>852021-1 Ált.isk.5-8 évfolyam</t>
  </si>
  <si>
    <t>841116-1 Kisebbségi önk.választás</t>
  </si>
  <si>
    <t>862101-1 Háziorvosi alapellátás</t>
  </si>
  <si>
    <t>Módsított</t>
  </si>
  <si>
    <t>882203-1 Köztemetés</t>
  </si>
  <si>
    <t>890441-1 Rövid időtartamú közfogl.</t>
  </si>
  <si>
    <t>890442-1 Bérpótló juttatás</t>
  </si>
  <si>
    <t>Kisebbs.önk.választás</t>
  </si>
  <si>
    <t>Bérpótló juttatás</t>
  </si>
  <si>
    <t>Módos.</t>
  </si>
  <si>
    <t>Testvértelepülés</t>
  </si>
  <si>
    <t>III.hó</t>
  </si>
  <si>
    <t>2011. évi módosított  költségvetése</t>
  </si>
  <si>
    <t>(Elfogadta a Kisebbségi Önkormányzat .../2011. (……...) KT. számú határozatával)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</si>
</sst>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49" fontId="0" fillId="0" borderId="1" xfId="0" applyNumberForma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top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wrapText="1"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0" fillId="0" borderId="0" xfId="0" applyBorder="1" applyAlignment="1">
      <alignment/>
    </xf>
    <xf numFmtId="3" fontId="0" fillId="0" borderId="1" xfId="0" applyNumberFormat="1" applyBorder="1" applyAlignment="1" quotePrefix="1">
      <alignment/>
    </xf>
    <xf numFmtId="0" fontId="1" fillId="0" borderId="4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3" fontId="1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1" fillId="0" borderId="1" xfId="0" applyNumberFormat="1" applyFont="1" applyBorder="1" applyAlignment="1" quotePrefix="1">
      <alignment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1"/>
  <sheetViews>
    <sheetView workbookViewId="0" topLeftCell="A24">
      <selection activeCell="C10" sqref="C10"/>
    </sheetView>
  </sheetViews>
  <sheetFormatPr defaultColWidth="9.140625" defaultRowHeight="12.75"/>
  <cols>
    <col min="1" max="1" width="46.140625" style="0" customWidth="1"/>
    <col min="2" max="3" width="16.7109375" style="0" customWidth="1"/>
  </cols>
  <sheetData>
    <row r="2" spans="1:3" ht="15.75">
      <c r="A2" s="5" t="s">
        <v>22</v>
      </c>
      <c r="B2" s="5"/>
      <c r="C2" s="5"/>
    </row>
    <row r="3" spans="1:3" ht="15.75">
      <c r="A3" s="5" t="s">
        <v>423</v>
      </c>
      <c r="B3" s="5"/>
      <c r="C3" s="5"/>
    </row>
    <row r="4" spans="1:3" ht="15.75">
      <c r="A4" s="5"/>
      <c r="B4" s="5"/>
      <c r="C4" s="5"/>
    </row>
    <row r="5" ht="12.75">
      <c r="C5" s="4" t="s">
        <v>437</v>
      </c>
    </row>
    <row r="6" spans="1:3" ht="12.75">
      <c r="A6" s="98" t="s">
        <v>2</v>
      </c>
      <c r="B6" s="100" t="s">
        <v>1</v>
      </c>
      <c r="C6" s="101"/>
    </row>
    <row r="7" spans="1:3" ht="12.75">
      <c r="A7" s="99"/>
      <c r="B7" s="31" t="s">
        <v>0</v>
      </c>
      <c r="C7" s="31" t="s">
        <v>5</v>
      </c>
    </row>
    <row r="8" spans="1:3" ht="18" customHeight="1">
      <c r="A8" s="6" t="s">
        <v>3</v>
      </c>
      <c r="B8" s="7">
        <f>B9+B14+B17+B29</f>
        <v>249131</v>
      </c>
      <c r="C8" s="7">
        <f>C9+C14+C17+C29</f>
        <v>260665</v>
      </c>
    </row>
    <row r="9" spans="1:3" ht="18" customHeight="1">
      <c r="A9" s="2" t="s">
        <v>4</v>
      </c>
      <c r="B9" s="8">
        <v>35155</v>
      </c>
      <c r="C9" s="8">
        <v>40839</v>
      </c>
    </row>
    <row r="10" spans="1:3" ht="18" customHeight="1">
      <c r="A10" s="9" t="s">
        <v>6</v>
      </c>
      <c r="B10" s="8">
        <v>5176</v>
      </c>
      <c r="C10" s="8">
        <v>10946</v>
      </c>
    </row>
    <row r="11" spans="1:3" ht="18" customHeight="1">
      <c r="A11" s="2" t="s">
        <v>7</v>
      </c>
      <c r="B11" s="8">
        <v>26209</v>
      </c>
      <c r="C11" s="8">
        <v>26209</v>
      </c>
    </row>
    <row r="12" spans="1:3" ht="18" customHeight="1">
      <c r="A12" s="2" t="s">
        <v>8</v>
      </c>
      <c r="B12" s="8">
        <v>3770</v>
      </c>
      <c r="C12" s="8">
        <v>3684</v>
      </c>
    </row>
    <row r="13" spans="1:3" ht="18" customHeight="1">
      <c r="A13" s="2" t="s">
        <v>9</v>
      </c>
      <c r="B13" s="10"/>
      <c r="C13" s="10"/>
    </row>
    <row r="14" spans="1:3" ht="18" customHeight="1">
      <c r="A14" s="2" t="s">
        <v>10</v>
      </c>
      <c r="B14" s="8">
        <v>16606</v>
      </c>
      <c r="C14" s="8">
        <v>22456</v>
      </c>
    </row>
    <row r="15" spans="1:3" ht="18" customHeight="1">
      <c r="A15" s="2" t="s">
        <v>11</v>
      </c>
      <c r="B15" s="8">
        <v>16606</v>
      </c>
      <c r="C15" s="8">
        <v>22456</v>
      </c>
    </row>
    <row r="16" spans="1:3" ht="18" customHeight="1">
      <c r="A16" s="2" t="s">
        <v>12</v>
      </c>
      <c r="B16" s="8">
        <v>6226</v>
      </c>
      <c r="C16" s="8">
        <v>6608</v>
      </c>
    </row>
    <row r="17" spans="1:3" ht="18" customHeight="1">
      <c r="A17" s="2" t="s">
        <v>13</v>
      </c>
      <c r="B17" s="8">
        <f>B18+B21+B25</f>
        <v>197370</v>
      </c>
      <c r="C17" s="8">
        <f>C18+C21+C25</f>
        <v>197370</v>
      </c>
    </row>
    <row r="18" spans="1:3" ht="18" customHeight="1">
      <c r="A18" s="2" t="s">
        <v>14</v>
      </c>
      <c r="B18" s="8">
        <f>B19+B20</f>
        <v>39553</v>
      </c>
      <c r="C18" s="8">
        <f>C19+C20</f>
        <v>39553</v>
      </c>
    </row>
    <row r="19" spans="1:3" ht="18" customHeight="1">
      <c r="A19" s="2" t="s">
        <v>15</v>
      </c>
      <c r="B19" s="8">
        <v>12000</v>
      </c>
      <c r="C19" s="8">
        <v>12000</v>
      </c>
    </row>
    <row r="20" spans="1:3" ht="18" customHeight="1">
      <c r="A20" s="2" t="s">
        <v>16</v>
      </c>
      <c r="B20" s="8">
        <v>27553</v>
      </c>
      <c r="C20" s="8">
        <v>27553</v>
      </c>
    </row>
    <row r="21" spans="1:3" ht="18" customHeight="1">
      <c r="A21" s="2" t="s">
        <v>17</v>
      </c>
      <c r="B21" s="8">
        <f>B22+B23+B24</f>
        <v>149051</v>
      </c>
      <c r="C21" s="8">
        <f>C22+C23+C24</f>
        <v>149051</v>
      </c>
    </row>
    <row r="22" spans="1:3" ht="18" customHeight="1">
      <c r="A22" s="2" t="s">
        <v>18</v>
      </c>
      <c r="B22" s="8">
        <v>19095</v>
      </c>
      <c r="C22" s="8">
        <v>19095</v>
      </c>
    </row>
    <row r="23" spans="1:3" ht="18" customHeight="1">
      <c r="A23" s="2" t="s">
        <v>19</v>
      </c>
      <c r="B23" s="8">
        <v>115956</v>
      </c>
      <c r="C23" s="8">
        <v>115956</v>
      </c>
    </row>
    <row r="24" spans="1:3" ht="18" customHeight="1">
      <c r="A24" s="2" t="s">
        <v>20</v>
      </c>
      <c r="B24" s="8">
        <v>14000</v>
      </c>
      <c r="C24" s="8">
        <v>14000</v>
      </c>
    </row>
    <row r="25" spans="1:3" ht="18" customHeight="1">
      <c r="A25" s="2" t="s">
        <v>23</v>
      </c>
      <c r="B25" s="8">
        <f>B26+B27+B28</f>
        <v>8766</v>
      </c>
      <c r="C25" s="8">
        <f>C26+C27+C28</f>
        <v>8766</v>
      </c>
    </row>
    <row r="26" spans="1:3" ht="18" customHeight="1">
      <c r="A26" s="2" t="s">
        <v>24</v>
      </c>
      <c r="B26" s="8">
        <v>1300</v>
      </c>
      <c r="C26" s="8">
        <v>1300</v>
      </c>
    </row>
    <row r="27" spans="1:3" ht="18" customHeight="1">
      <c r="A27" s="2" t="s">
        <v>26</v>
      </c>
      <c r="B27" s="8">
        <v>1200</v>
      </c>
      <c r="C27" s="8">
        <v>1200</v>
      </c>
    </row>
    <row r="28" spans="1:3" ht="18" customHeight="1">
      <c r="A28" s="2" t="s">
        <v>25</v>
      </c>
      <c r="B28" s="8">
        <v>6266</v>
      </c>
      <c r="C28" s="8">
        <v>6266</v>
      </c>
    </row>
    <row r="29" spans="1:3" ht="18" customHeight="1">
      <c r="A29" s="2" t="s">
        <v>27</v>
      </c>
      <c r="B29" s="10"/>
      <c r="C29" s="10"/>
    </row>
    <row r="30" spans="1:3" ht="18" customHeight="1">
      <c r="A30" s="6" t="s">
        <v>28</v>
      </c>
      <c r="B30" s="7">
        <f>B31+B32</f>
        <v>229669</v>
      </c>
      <c r="C30" s="7">
        <v>236751</v>
      </c>
    </row>
    <row r="31" spans="1:3" ht="18" customHeight="1">
      <c r="A31" s="2" t="s">
        <v>29</v>
      </c>
      <c r="B31" s="8">
        <v>229669</v>
      </c>
      <c r="C31" s="8">
        <v>236751</v>
      </c>
    </row>
    <row r="32" spans="1:3" ht="18" customHeight="1">
      <c r="A32" s="2" t="s">
        <v>30</v>
      </c>
      <c r="B32" s="8"/>
      <c r="C32" s="8"/>
    </row>
    <row r="33" spans="1:3" ht="18" customHeight="1">
      <c r="A33" s="6" t="s">
        <v>31</v>
      </c>
      <c r="B33" s="7">
        <f>B34+B35</f>
        <v>29357</v>
      </c>
      <c r="C33" s="7">
        <f>C34+C35</f>
        <v>29477</v>
      </c>
    </row>
    <row r="34" spans="1:3" ht="25.5">
      <c r="A34" s="11" t="s">
        <v>32</v>
      </c>
      <c r="B34" s="8">
        <v>480</v>
      </c>
      <c r="C34" s="8">
        <v>600</v>
      </c>
    </row>
    <row r="35" spans="1:3" ht="18" customHeight="1">
      <c r="A35" s="2" t="s">
        <v>33</v>
      </c>
      <c r="B35" s="8">
        <v>28877</v>
      </c>
      <c r="C35" s="8">
        <v>28877</v>
      </c>
    </row>
    <row r="36" spans="1:3" ht="18" customHeight="1">
      <c r="A36" s="6" t="s">
        <v>34</v>
      </c>
      <c r="B36" s="7">
        <v>4200</v>
      </c>
      <c r="C36" s="7">
        <v>4200</v>
      </c>
    </row>
    <row r="37" spans="1:3" ht="18" customHeight="1">
      <c r="A37" s="6" t="s">
        <v>35</v>
      </c>
      <c r="B37" s="7">
        <f>B38+B39</f>
        <v>16087</v>
      </c>
      <c r="C37" s="7">
        <f>C38+C39</f>
        <v>16087</v>
      </c>
    </row>
    <row r="38" spans="1:3" ht="18" customHeight="1">
      <c r="A38" s="2" t="s">
        <v>36</v>
      </c>
      <c r="B38" s="8">
        <v>16087</v>
      </c>
      <c r="C38" s="8">
        <v>3500</v>
      </c>
    </row>
    <row r="39" spans="1:3" ht="18" customHeight="1">
      <c r="A39" s="2" t="s">
        <v>37</v>
      </c>
      <c r="B39" s="8"/>
      <c r="C39" s="8">
        <v>12587</v>
      </c>
    </row>
    <row r="40" spans="1:3" ht="18" customHeight="1">
      <c r="A40" s="12" t="s">
        <v>38</v>
      </c>
      <c r="B40" s="7">
        <f>B8+B30+B33+B36+B37</f>
        <v>528444</v>
      </c>
      <c r="C40" s="7">
        <f>C8+C30+C33+C36+C37</f>
        <v>547180</v>
      </c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</sheetData>
  <mergeCells count="2">
    <mergeCell ref="A6:A7"/>
    <mergeCell ref="B6:C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 a 22/2011. (XI. 24.) önkormányzati rendelethez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7" sqref="D7:E7"/>
    </sheetView>
  </sheetViews>
  <sheetFormatPr defaultColWidth="9.140625" defaultRowHeight="12.75"/>
  <cols>
    <col min="1" max="1" width="5.28125" style="0" customWidth="1"/>
    <col min="2" max="2" width="18.421875" style="0" customWidth="1"/>
    <col min="3" max="5" width="14.7109375" style="0" customWidth="1"/>
    <col min="6" max="6" width="18.421875" style="0" customWidth="1"/>
  </cols>
  <sheetData>
    <row r="1" spans="1:6" ht="12.75">
      <c r="A1" s="35" t="s">
        <v>429</v>
      </c>
      <c r="B1" s="35"/>
      <c r="C1" s="35"/>
      <c r="D1" s="35"/>
      <c r="E1" s="35"/>
      <c r="F1" s="35"/>
    </row>
    <row r="2" spans="1:6" ht="12.75">
      <c r="A2" s="35"/>
      <c r="B2" s="35"/>
      <c r="C2" s="35"/>
      <c r="D2" s="35"/>
      <c r="E2" s="35"/>
      <c r="F2" s="35"/>
    </row>
    <row r="3" spans="1:6" ht="12.75">
      <c r="A3" s="35"/>
      <c r="B3" s="35"/>
      <c r="C3" s="35"/>
      <c r="D3" s="35"/>
      <c r="E3" s="35"/>
      <c r="F3" s="35"/>
    </row>
    <row r="4" spans="1:6" ht="12.75">
      <c r="A4" s="35"/>
      <c r="B4" s="35"/>
      <c r="C4" s="35"/>
      <c r="D4" s="35"/>
      <c r="E4" s="35"/>
      <c r="F4" s="35"/>
    </row>
    <row r="5" ht="12.75">
      <c r="F5" s="4" t="s">
        <v>189</v>
      </c>
    </row>
    <row r="6" spans="1:6" ht="12.75">
      <c r="A6" s="134" t="s">
        <v>179</v>
      </c>
      <c r="B6" s="99" t="s">
        <v>180</v>
      </c>
      <c r="C6" s="99" t="s">
        <v>177</v>
      </c>
      <c r="D6" s="122" t="s">
        <v>1</v>
      </c>
      <c r="E6" s="122"/>
      <c r="F6" s="99" t="s">
        <v>178</v>
      </c>
    </row>
    <row r="7" spans="1:6" ht="12.75">
      <c r="A7" s="134"/>
      <c r="B7" s="99"/>
      <c r="C7" s="99"/>
      <c r="D7" s="1" t="s">
        <v>0</v>
      </c>
      <c r="E7" s="1" t="s">
        <v>39</v>
      </c>
      <c r="F7" s="99"/>
    </row>
    <row r="8" spans="1:6" ht="25.5" customHeight="1">
      <c r="A8" s="1" t="s">
        <v>87</v>
      </c>
      <c r="B8" s="11" t="s">
        <v>181</v>
      </c>
      <c r="C8" s="2"/>
      <c r="D8" s="8">
        <v>1800</v>
      </c>
      <c r="E8" s="8">
        <v>1800</v>
      </c>
      <c r="F8" s="2" t="s">
        <v>182</v>
      </c>
    </row>
    <row r="9" spans="1:6" ht="37.5" customHeight="1">
      <c r="A9" s="1" t="s">
        <v>88</v>
      </c>
      <c r="B9" s="11" t="s">
        <v>181</v>
      </c>
      <c r="C9" s="2"/>
      <c r="D9" s="8">
        <v>2400</v>
      </c>
      <c r="E9" s="8">
        <v>2400</v>
      </c>
      <c r="F9" s="11" t="s">
        <v>186</v>
      </c>
    </row>
    <row r="10" spans="1:6" ht="25.5" customHeight="1">
      <c r="A10" s="1" t="s">
        <v>89</v>
      </c>
      <c r="B10" s="11" t="s">
        <v>183</v>
      </c>
      <c r="C10" s="2"/>
      <c r="D10" s="8">
        <v>462</v>
      </c>
      <c r="E10" s="8">
        <v>462</v>
      </c>
      <c r="F10" s="2" t="s">
        <v>187</v>
      </c>
    </row>
    <row r="11" spans="1:6" ht="25.5" customHeight="1">
      <c r="A11" s="1" t="s">
        <v>91</v>
      </c>
      <c r="B11" s="11" t="s">
        <v>184</v>
      </c>
      <c r="C11" s="2"/>
      <c r="D11" s="8">
        <v>2000</v>
      </c>
      <c r="E11" s="8">
        <v>2000</v>
      </c>
      <c r="F11" s="2" t="s">
        <v>188</v>
      </c>
    </row>
    <row r="12" spans="1:6" ht="25.5" customHeight="1">
      <c r="A12" s="1"/>
      <c r="B12" s="25" t="s">
        <v>185</v>
      </c>
      <c r="C12" s="2"/>
      <c r="D12" s="7">
        <f>SUM(D8:D11)</f>
        <v>6662</v>
      </c>
      <c r="E12" s="7">
        <f>SUM(E8:E11)</f>
        <v>6662</v>
      </c>
      <c r="F12" s="2"/>
    </row>
    <row r="13" spans="1:5" ht="12.75">
      <c r="A13" s="33"/>
      <c r="B13" s="34"/>
      <c r="D13" s="3"/>
      <c r="E13" s="3"/>
    </row>
    <row r="14" spans="1:5" ht="12.75">
      <c r="A14" s="33"/>
      <c r="B14" s="34"/>
      <c r="D14" s="3"/>
      <c r="E14" s="3"/>
    </row>
    <row r="15" spans="1:5" ht="12.75">
      <c r="A15" s="33"/>
      <c r="B15" s="34"/>
      <c r="D15" s="3"/>
      <c r="E15" s="3"/>
    </row>
    <row r="16" spans="1:5" ht="12.75">
      <c r="A16" s="33"/>
      <c r="B16" s="34"/>
      <c r="D16" s="3"/>
      <c r="E16" s="3"/>
    </row>
    <row r="17" spans="1:5" ht="12.75">
      <c r="A17" s="33"/>
      <c r="B17" s="34"/>
      <c r="D17" s="3"/>
      <c r="E17" s="3"/>
    </row>
    <row r="18" spans="1:5" ht="12.75">
      <c r="A18" s="33"/>
      <c r="D18" s="3"/>
      <c r="E18" s="3"/>
    </row>
    <row r="19" spans="1:5" ht="12.75">
      <c r="A19" s="33"/>
      <c r="D19" s="3"/>
      <c r="E19" s="3"/>
    </row>
    <row r="20" spans="1:5" ht="12.75">
      <c r="A20" s="33"/>
      <c r="D20" s="3"/>
      <c r="E20" s="3"/>
    </row>
    <row r="21" spans="4:5" ht="12.75">
      <c r="D21" s="3"/>
      <c r="E21" s="3"/>
    </row>
    <row r="22" spans="4:5" ht="12.75">
      <c r="D22" s="3"/>
      <c r="E22" s="3"/>
    </row>
    <row r="23" spans="4:5" ht="12.75">
      <c r="D23" s="3"/>
      <c r="E23" s="3"/>
    </row>
  </sheetData>
  <mergeCells count="5">
    <mergeCell ref="A6:A7"/>
    <mergeCell ref="B6:B7"/>
    <mergeCell ref="C6:C7"/>
    <mergeCell ref="F6:F7"/>
    <mergeCell ref="D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&amp;C4. melléklet a 24/2011. (XI. 24.)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5" sqref="C5"/>
    </sheetView>
  </sheetViews>
  <sheetFormatPr defaultColWidth="9.140625" defaultRowHeight="12.75"/>
  <cols>
    <col min="1" max="1" width="5.28125" style="0" customWidth="1"/>
    <col min="2" max="2" width="14.28125" style="0" customWidth="1"/>
    <col min="4" max="5" width="12.7109375" style="0" customWidth="1"/>
    <col min="6" max="6" width="27.140625" style="0" customWidth="1"/>
  </cols>
  <sheetData>
    <row r="1" spans="1:6" ht="12.75">
      <c r="A1" s="35" t="s">
        <v>431</v>
      </c>
      <c r="B1" s="35"/>
      <c r="C1" s="35"/>
      <c r="D1" s="35"/>
      <c r="E1" s="35"/>
      <c r="F1" s="35"/>
    </row>
    <row r="2" spans="1:6" ht="12.75">
      <c r="A2" s="35"/>
      <c r="B2" s="35"/>
      <c r="C2" s="35"/>
      <c r="D2" s="35"/>
      <c r="E2" s="35"/>
      <c r="F2" s="35"/>
    </row>
    <row r="5" ht="12.75">
      <c r="F5" s="4" t="s">
        <v>189</v>
      </c>
    </row>
    <row r="6" spans="1:6" ht="12.75">
      <c r="A6" s="134" t="s">
        <v>179</v>
      </c>
      <c r="B6" s="99" t="s">
        <v>180</v>
      </c>
      <c r="C6" s="99" t="s">
        <v>177</v>
      </c>
      <c r="D6" s="122" t="s">
        <v>1</v>
      </c>
      <c r="E6" s="122"/>
      <c r="F6" s="99" t="s">
        <v>178</v>
      </c>
    </row>
    <row r="7" spans="1:6" ht="12.75">
      <c r="A7" s="134"/>
      <c r="B7" s="99"/>
      <c r="C7" s="99"/>
      <c r="D7" s="2" t="s">
        <v>0</v>
      </c>
      <c r="E7" s="2" t="s">
        <v>39</v>
      </c>
      <c r="F7" s="99"/>
    </row>
    <row r="8" spans="1:6" ht="25.5" customHeight="1">
      <c r="A8" s="1" t="s">
        <v>87</v>
      </c>
      <c r="B8" s="2" t="s">
        <v>181</v>
      </c>
      <c r="C8" s="2"/>
      <c r="D8" s="8">
        <v>1125</v>
      </c>
      <c r="E8" s="8">
        <v>1125</v>
      </c>
      <c r="F8" s="2" t="s">
        <v>190</v>
      </c>
    </row>
    <row r="9" spans="1:6" ht="25.5" customHeight="1">
      <c r="A9" s="2"/>
      <c r="B9" s="22" t="s">
        <v>185</v>
      </c>
      <c r="C9" s="2"/>
      <c r="D9" s="7">
        <f>SUM(D8)</f>
        <v>1125</v>
      </c>
      <c r="E9" s="7">
        <f>SUM(E8)</f>
        <v>1125</v>
      </c>
      <c r="F9" s="2"/>
    </row>
    <row r="10" spans="4:5" ht="12.75">
      <c r="D10" s="3"/>
      <c r="E10" s="3"/>
    </row>
    <row r="11" spans="4:5" ht="12.75">
      <c r="D11" s="3"/>
      <c r="E11" s="3"/>
    </row>
    <row r="12" spans="4:5" ht="12.75">
      <c r="D12" s="3"/>
      <c r="E12" s="3"/>
    </row>
    <row r="13" spans="4:5" ht="12.75">
      <c r="D13" s="3"/>
      <c r="E13" s="3"/>
    </row>
    <row r="14" spans="4:5" ht="12.75">
      <c r="D14" s="3"/>
      <c r="E14" s="3"/>
    </row>
    <row r="15" spans="4:5" ht="12.75">
      <c r="D15" s="3"/>
      <c r="E15" s="3"/>
    </row>
  </sheetData>
  <mergeCells count="5">
    <mergeCell ref="F6:F7"/>
    <mergeCell ref="A6:A7"/>
    <mergeCell ref="B6:B7"/>
    <mergeCell ref="C6:C7"/>
    <mergeCell ref="D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&amp;C5. melléklet a 24/2011. (XI. 24.)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D25" sqref="D25"/>
    </sheetView>
  </sheetViews>
  <sheetFormatPr defaultColWidth="9.140625" defaultRowHeight="12.75"/>
  <cols>
    <col min="1" max="1" width="11.421875" style="0" customWidth="1"/>
    <col min="2" max="2" width="36.421875" style="0" customWidth="1"/>
    <col min="3" max="4" width="16.7109375" style="0" customWidth="1"/>
  </cols>
  <sheetData>
    <row r="1" spans="1:4" ht="12.75">
      <c r="A1" s="35" t="s">
        <v>432</v>
      </c>
      <c r="B1" s="35"/>
      <c r="C1" s="35"/>
      <c r="D1" s="35"/>
    </row>
    <row r="2" spans="1:4" ht="12.75">
      <c r="A2" s="35"/>
      <c r="B2" s="35"/>
      <c r="C2" s="35"/>
      <c r="D2" s="35"/>
    </row>
    <row r="3" spans="1:4" ht="12.75">
      <c r="A3" s="35"/>
      <c r="B3" s="35"/>
      <c r="C3" s="35"/>
      <c r="D3" s="35"/>
    </row>
    <row r="4" spans="1:4" ht="12.75">
      <c r="A4" s="35"/>
      <c r="B4" s="35"/>
      <c r="C4" s="35"/>
      <c r="D4" s="35"/>
    </row>
    <row r="5" ht="12.75">
      <c r="D5" t="s">
        <v>21</v>
      </c>
    </row>
    <row r="6" spans="1:4" ht="12.75">
      <c r="A6" s="99" t="s">
        <v>2</v>
      </c>
      <c r="B6" s="99"/>
      <c r="C6" s="122" t="s">
        <v>1</v>
      </c>
      <c r="D6" s="122"/>
    </row>
    <row r="7" spans="1:4" ht="12.75">
      <c r="A7" s="99"/>
      <c r="B7" s="99"/>
      <c r="C7" s="28" t="s">
        <v>86</v>
      </c>
      <c r="D7" s="28" t="s">
        <v>39</v>
      </c>
    </row>
    <row r="8" spans="1:4" ht="18" customHeight="1">
      <c r="A8" s="135" t="s">
        <v>191</v>
      </c>
      <c r="B8" s="136"/>
      <c r="C8" s="7">
        <f>SUM(C9:C17)</f>
        <v>4620</v>
      </c>
      <c r="D8" s="7">
        <f>SUM(D9:D17)</f>
        <v>4620</v>
      </c>
    </row>
    <row r="9" spans="1:4" ht="18" customHeight="1">
      <c r="A9" s="2"/>
      <c r="B9" s="2" t="s">
        <v>192</v>
      </c>
      <c r="C9" s="8">
        <v>50</v>
      </c>
      <c r="D9" s="8">
        <v>50</v>
      </c>
    </row>
    <row r="10" spans="1:4" ht="18" customHeight="1">
      <c r="A10" s="2"/>
      <c r="B10" s="2" t="s">
        <v>193</v>
      </c>
      <c r="C10" s="8">
        <v>2915</v>
      </c>
      <c r="D10" s="8">
        <v>2915</v>
      </c>
    </row>
    <row r="11" spans="1:4" ht="18" customHeight="1">
      <c r="A11" s="2"/>
      <c r="B11" s="2" t="s">
        <v>194</v>
      </c>
      <c r="C11" s="8">
        <v>400</v>
      </c>
      <c r="D11" s="8">
        <v>400</v>
      </c>
    </row>
    <row r="12" spans="1:4" ht="18" customHeight="1">
      <c r="A12" s="2"/>
      <c r="B12" s="2" t="s">
        <v>195</v>
      </c>
      <c r="C12" s="8">
        <v>50</v>
      </c>
      <c r="D12" s="8">
        <v>50</v>
      </c>
    </row>
    <row r="13" spans="1:4" ht="18" customHeight="1">
      <c r="A13" s="2"/>
      <c r="B13" s="2" t="s">
        <v>196</v>
      </c>
      <c r="C13" s="8">
        <v>150</v>
      </c>
      <c r="D13" s="8">
        <v>150</v>
      </c>
    </row>
    <row r="14" spans="1:4" ht="18" customHeight="1">
      <c r="A14" s="2"/>
      <c r="B14" s="2" t="s">
        <v>197</v>
      </c>
      <c r="C14" s="8">
        <v>200</v>
      </c>
      <c r="D14" s="8">
        <v>200</v>
      </c>
    </row>
    <row r="15" spans="1:4" ht="18" customHeight="1">
      <c r="A15" s="2"/>
      <c r="B15" s="2" t="s">
        <v>198</v>
      </c>
      <c r="C15" s="8">
        <v>35</v>
      </c>
      <c r="D15" s="8">
        <v>35</v>
      </c>
    </row>
    <row r="16" spans="1:4" ht="18" customHeight="1">
      <c r="A16" s="2"/>
      <c r="B16" s="2" t="s">
        <v>199</v>
      </c>
      <c r="C16" s="8">
        <v>800</v>
      </c>
      <c r="D16" s="8">
        <v>800</v>
      </c>
    </row>
    <row r="17" spans="1:4" ht="18" customHeight="1">
      <c r="A17" s="2"/>
      <c r="B17" s="2" t="s">
        <v>433</v>
      </c>
      <c r="C17" s="8">
        <v>20</v>
      </c>
      <c r="D17" s="8">
        <v>20</v>
      </c>
    </row>
    <row r="18" spans="1:4" ht="18" customHeight="1">
      <c r="A18" s="135" t="s">
        <v>200</v>
      </c>
      <c r="B18" s="136"/>
      <c r="C18" s="7">
        <f>SUM(C19:C22)</f>
        <v>4692</v>
      </c>
      <c r="D18" s="7">
        <f>SUM(D19:D22)</f>
        <v>6425</v>
      </c>
    </row>
    <row r="19" spans="1:4" ht="18" customHeight="1">
      <c r="A19" s="2"/>
      <c r="B19" s="2" t="s">
        <v>201</v>
      </c>
      <c r="C19" s="8">
        <v>2572</v>
      </c>
      <c r="D19" s="8">
        <v>3858</v>
      </c>
    </row>
    <row r="20" spans="1:4" ht="18" customHeight="1">
      <c r="A20" s="2"/>
      <c r="B20" s="2" t="s">
        <v>202</v>
      </c>
      <c r="C20" s="8">
        <v>2000</v>
      </c>
      <c r="D20" s="8">
        <v>2000</v>
      </c>
    </row>
    <row r="21" spans="1:4" ht="18" customHeight="1">
      <c r="A21" s="2"/>
      <c r="B21" s="2" t="s">
        <v>517</v>
      </c>
      <c r="C21" s="8"/>
      <c r="D21" s="8">
        <v>447</v>
      </c>
    </row>
    <row r="22" spans="1:4" ht="18" customHeight="1">
      <c r="A22" s="2"/>
      <c r="B22" s="2" t="s">
        <v>203</v>
      </c>
      <c r="C22" s="8">
        <v>120</v>
      </c>
      <c r="D22" s="8">
        <v>120</v>
      </c>
    </row>
    <row r="23" spans="1:4" ht="18" customHeight="1">
      <c r="A23" s="120" t="s">
        <v>185</v>
      </c>
      <c r="B23" s="121"/>
      <c r="C23" s="7">
        <f>C8+C18</f>
        <v>9312</v>
      </c>
      <c r="D23" s="7">
        <f>D8+D18</f>
        <v>11045</v>
      </c>
    </row>
  </sheetData>
  <mergeCells count="5">
    <mergeCell ref="A23:B23"/>
    <mergeCell ref="C6:D6"/>
    <mergeCell ref="A6:B7"/>
    <mergeCell ref="A8:B8"/>
    <mergeCell ref="A18:B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&amp;C6. melléklet a 24/2011. (XI. 24.)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6">
      <selection activeCell="D19" sqref="D19"/>
    </sheetView>
  </sheetViews>
  <sheetFormatPr defaultColWidth="9.140625" defaultRowHeight="12.75"/>
  <cols>
    <col min="1" max="1" width="10.421875" style="0" customWidth="1"/>
    <col min="2" max="2" width="39.140625" style="0" customWidth="1"/>
    <col min="3" max="4" width="16.7109375" style="0" customWidth="1"/>
  </cols>
  <sheetData>
    <row r="1" spans="1:4" ht="12.75">
      <c r="A1" s="37" t="s">
        <v>434</v>
      </c>
      <c r="B1" s="37"/>
      <c r="C1" s="37"/>
      <c r="D1" s="37"/>
    </row>
    <row r="2" spans="1:4" ht="12.75">
      <c r="A2" s="37"/>
      <c r="B2" s="37"/>
      <c r="C2" s="37"/>
      <c r="D2" s="37"/>
    </row>
    <row r="5" ht="12.75">
      <c r="D5" s="4" t="s">
        <v>21</v>
      </c>
    </row>
    <row r="6" spans="1:4" ht="12.75">
      <c r="A6" s="137" t="s">
        <v>206</v>
      </c>
      <c r="B6" s="99" t="s">
        <v>207</v>
      </c>
      <c r="C6" s="122" t="s">
        <v>1</v>
      </c>
      <c r="D6" s="122"/>
    </row>
    <row r="7" spans="1:4" ht="12.75">
      <c r="A7" s="138"/>
      <c r="B7" s="99"/>
      <c r="C7" s="28" t="s">
        <v>86</v>
      </c>
      <c r="D7" s="28" t="s">
        <v>39</v>
      </c>
    </row>
    <row r="8" spans="1:4" ht="21.75" customHeight="1">
      <c r="A8" s="99">
        <v>882111</v>
      </c>
      <c r="B8" s="2" t="s">
        <v>214</v>
      </c>
      <c r="C8" s="8"/>
      <c r="D8" s="8"/>
    </row>
    <row r="9" spans="1:4" ht="21.75" customHeight="1">
      <c r="A9" s="99"/>
      <c r="B9" s="40" t="s">
        <v>208</v>
      </c>
      <c r="C9" s="8">
        <v>21178</v>
      </c>
      <c r="D9" s="8">
        <v>21178</v>
      </c>
    </row>
    <row r="10" spans="1:4" ht="25.5">
      <c r="A10" s="99"/>
      <c r="B10" s="16" t="s">
        <v>209</v>
      </c>
      <c r="C10" s="8">
        <v>300</v>
      </c>
      <c r="D10" s="8">
        <v>300</v>
      </c>
    </row>
    <row r="11" spans="1:4" ht="21.75" customHeight="1">
      <c r="A11" s="1">
        <v>882117</v>
      </c>
      <c r="B11" s="40" t="s">
        <v>210</v>
      </c>
      <c r="C11" s="8">
        <v>5469</v>
      </c>
      <c r="D11" s="8">
        <v>5469</v>
      </c>
    </row>
    <row r="12" spans="1:4" ht="21.75" customHeight="1">
      <c r="A12" s="99">
        <v>882129</v>
      </c>
      <c r="B12" s="40" t="s">
        <v>211</v>
      </c>
      <c r="C12" s="8">
        <v>16315</v>
      </c>
      <c r="D12" s="8">
        <v>16315</v>
      </c>
    </row>
    <row r="13" spans="1:4" ht="21.75" customHeight="1">
      <c r="A13" s="99"/>
      <c r="B13" s="40" t="s">
        <v>213</v>
      </c>
      <c r="C13" s="8">
        <v>5</v>
      </c>
      <c r="D13" s="8">
        <v>5</v>
      </c>
    </row>
    <row r="14" spans="1:4" ht="21.75" customHeight="1">
      <c r="A14" s="1">
        <v>882112</v>
      </c>
      <c r="B14" s="40" t="s">
        <v>215</v>
      </c>
      <c r="C14" s="8">
        <v>764</v>
      </c>
      <c r="D14" s="8">
        <v>764</v>
      </c>
    </row>
    <row r="15" spans="1:4" ht="21.75" customHeight="1">
      <c r="A15" s="1">
        <v>882113</v>
      </c>
      <c r="B15" s="40" t="s">
        <v>216</v>
      </c>
      <c r="C15" s="8">
        <v>20579</v>
      </c>
      <c r="D15" s="8">
        <v>20579</v>
      </c>
    </row>
    <row r="16" spans="1:4" ht="21.75" customHeight="1">
      <c r="A16" s="1">
        <v>882115</v>
      </c>
      <c r="B16" s="40" t="s">
        <v>217</v>
      </c>
      <c r="C16" s="8">
        <v>3962</v>
      </c>
      <c r="D16" s="8">
        <v>3962</v>
      </c>
    </row>
    <row r="17" spans="1:4" ht="21.75" customHeight="1">
      <c r="A17" s="1">
        <v>882116</v>
      </c>
      <c r="B17" s="40" t="s">
        <v>218</v>
      </c>
      <c r="C17" s="8">
        <v>1400</v>
      </c>
      <c r="D17" s="8">
        <v>1400</v>
      </c>
    </row>
    <row r="18" spans="1:4" ht="21.75" customHeight="1">
      <c r="A18" s="1">
        <v>882122</v>
      </c>
      <c r="B18" s="40" t="s">
        <v>219</v>
      </c>
      <c r="C18" s="8">
        <v>2885</v>
      </c>
      <c r="D18" s="8">
        <v>2085</v>
      </c>
    </row>
    <row r="19" spans="1:4" ht="21.75" customHeight="1">
      <c r="A19" s="1">
        <v>882123</v>
      </c>
      <c r="B19" s="40" t="s">
        <v>220</v>
      </c>
      <c r="C19" s="8">
        <v>272</v>
      </c>
      <c r="D19" s="8">
        <v>272</v>
      </c>
    </row>
    <row r="20" spans="1:4" ht="21.75" customHeight="1">
      <c r="A20" s="1">
        <v>882202</v>
      </c>
      <c r="B20" s="40" t="s">
        <v>222</v>
      </c>
      <c r="C20" s="8">
        <v>89</v>
      </c>
      <c r="D20" s="8">
        <v>89</v>
      </c>
    </row>
    <row r="21" spans="1:4" ht="21.75" customHeight="1">
      <c r="A21" s="1">
        <v>882203</v>
      </c>
      <c r="B21" s="40" t="s">
        <v>221</v>
      </c>
      <c r="C21" s="8">
        <v>930</v>
      </c>
      <c r="D21" s="8">
        <v>1036</v>
      </c>
    </row>
    <row r="22" spans="1:4" ht="21.75" customHeight="1">
      <c r="A22" s="1">
        <v>882129</v>
      </c>
      <c r="B22" s="40" t="s">
        <v>223</v>
      </c>
      <c r="C22" s="8">
        <v>500</v>
      </c>
      <c r="D22" s="8">
        <v>500</v>
      </c>
    </row>
    <row r="23" spans="1:4" ht="21.75" customHeight="1">
      <c r="A23" s="1">
        <v>882125</v>
      </c>
      <c r="B23" s="40" t="s">
        <v>224</v>
      </c>
      <c r="C23" s="8">
        <v>1892</v>
      </c>
      <c r="D23" s="8">
        <v>1892</v>
      </c>
    </row>
    <row r="24" spans="1:4" ht="21.75" customHeight="1">
      <c r="A24" s="22"/>
      <c r="B24" s="41" t="s">
        <v>225</v>
      </c>
      <c r="C24" s="7">
        <f>SUM(C9:C23)</f>
        <v>76540</v>
      </c>
      <c r="D24" s="7">
        <f>SUM(D9:D23)</f>
        <v>75846</v>
      </c>
    </row>
    <row r="25" spans="1:4" ht="12.75">
      <c r="A25" s="33"/>
      <c r="B25" s="38"/>
      <c r="C25" s="3"/>
      <c r="D25" s="3"/>
    </row>
    <row r="26" spans="1:4" ht="12.75">
      <c r="A26" s="33"/>
      <c r="B26" s="38"/>
      <c r="C26" s="3"/>
      <c r="D26" s="3"/>
    </row>
    <row r="27" spans="1:4" ht="12.75">
      <c r="A27" s="33"/>
      <c r="B27" s="38"/>
      <c r="C27" s="3"/>
      <c r="D27" s="3"/>
    </row>
    <row r="28" spans="1:4" ht="12.75">
      <c r="A28" s="33"/>
      <c r="B28" s="38"/>
      <c r="C28" s="3"/>
      <c r="D28" s="3"/>
    </row>
    <row r="29" spans="1:4" ht="12.75">
      <c r="A29" s="33"/>
      <c r="B29" s="38"/>
      <c r="C29" s="3"/>
      <c r="D29" s="3"/>
    </row>
    <row r="30" spans="1:4" ht="12.75">
      <c r="A30" s="33"/>
      <c r="B30" s="38"/>
      <c r="C30" s="3"/>
      <c r="D30" s="3"/>
    </row>
    <row r="31" spans="1:4" ht="12.75">
      <c r="A31" s="33"/>
      <c r="B31" s="38"/>
      <c r="C31" s="3"/>
      <c r="D31" s="3"/>
    </row>
    <row r="32" spans="1:4" ht="12.75">
      <c r="A32" s="33"/>
      <c r="B32" s="38"/>
      <c r="C32" s="3"/>
      <c r="D32" s="3"/>
    </row>
    <row r="33" spans="2:4" ht="12.75">
      <c r="B33" s="38"/>
      <c r="C33" s="3"/>
      <c r="D33" s="3"/>
    </row>
    <row r="34" spans="2:4" ht="12.75">
      <c r="B34" s="38"/>
      <c r="C34" s="3"/>
      <c r="D34" s="3"/>
    </row>
    <row r="35" spans="2:4" ht="12.75">
      <c r="B35" s="38"/>
      <c r="C35" s="3"/>
      <c r="D35" s="3"/>
    </row>
    <row r="36" spans="2:4" ht="12.75">
      <c r="B36" s="38"/>
      <c r="C36" s="3"/>
      <c r="D36" s="3"/>
    </row>
    <row r="37" spans="2:4" ht="12.75">
      <c r="B37" s="38"/>
      <c r="C37" s="3"/>
      <c r="D37" s="3"/>
    </row>
    <row r="38" spans="2:4" ht="12.75">
      <c r="B38" s="38"/>
      <c r="C38" s="3"/>
      <c r="D38" s="3"/>
    </row>
    <row r="39" spans="2:4" ht="12.75">
      <c r="B39" s="38"/>
      <c r="C39" s="3"/>
      <c r="D39" s="3"/>
    </row>
    <row r="40" spans="2:4" ht="12.75">
      <c r="B40" s="38"/>
      <c r="C40" s="3"/>
      <c r="D40" s="3"/>
    </row>
    <row r="41" spans="2:4" ht="12.75">
      <c r="B41" s="38"/>
      <c r="C41" s="3"/>
      <c r="D41" s="3"/>
    </row>
    <row r="42" spans="3:4" ht="12.75">
      <c r="C42" s="3"/>
      <c r="D42" s="3"/>
    </row>
    <row r="43" spans="3:4" ht="12.75">
      <c r="C43" s="3"/>
      <c r="D43" s="3"/>
    </row>
    <row r="44" spans="3:4" ht="12.75">
      <c r="C44" s="3"/>
      <c r="D44" s="3"/>
    </row>
    <row r="45" spans="3:4" ht="12.75">
      <c r="C45" s="3"/>
      <c r="D45" s="3"/>
    </row>
    <row r="46" spans="3:4" ht="12.75">
      <c r="C46" s="3"/>
      <c r="D46" s="3"/>
    </row>
    <row r="47" spans="3:4" ht="12.75">
      <c r="C47" s="3"/>
      <c r="D47" s="3"/>
    </row>
    <row r="48" spans="3:4" ht="12.75">
      <c r="C48" s="3"/>
      <c r="D48" s="3"/>
    </row>
    <row r="49" spans="3:4" ht="12.75">
      <c r="C49" s="3"/>
      <c r="D49" s="3"/>
    </row>
    <row r="50" spans="3:4" ht="12.75">
      <c r="C50" s="3"/>
      <c r="D50" s="3"/>
    </row>
    <row r="51" spans="3:4" ht="12.75">
      <c r="C51" s="3"/>
      <c r="D51" s="3"/>
    </row>
    <row r="52" spans="3:4" ht="12.75">
      <c r="C52" s="3"/>
      <c r="D52" s="3"/>
    </row>
  </sheetData>
  <mergeCells count="5">
    <mergeCell ref="C6:D6"/>
    <mergeCell ref="A6:A7"/>
    <mergeCell ref="B6:B7"/>
    <mergeCell ref="A12:A13"/>
    <mergeCell ref="A8:A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&amp;C7. melléklet a 24/2011. (XI. 24.)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4">
      <selection activeCell="B8" sqref="B8:B17"/>
    </sheetView>
  </sheetViews>
  <sheetFormatPr defaultColWidth="9.140625" defaultRowHeight="12.75"/>
  <cols>
    <col min="2" max="2" width="34.57421875" style="0" customWidth="1"/>
    <col min="3" max="4" width="20.7109375" style="0" customWidth="1"/>
  </cols>
  <sheetData>
    <row r="1" spans="1:4" ht="12.75">
      <c r="A1" s="35" t="s">
        <v>435</v>
      </c>
      <c r="B1" s="35"/>
      <c r="C1" s="35"/>
      <c r="D1" s="35"/>
    </row>
    <row r="2" spans="1:4" ht="12.75">
      <c r="A2" s="35"/>
      <c r="B2" s="35"/>
      <c r="C2" s="35"/>
      <c r="D2" s="35"/>
    </row>
    <row r="5" ht="12.75">
      <c r="D5" s="4" t="s">
        <v>21</v>
      </c>
    </row>
    <row r="6" spans="1:4" ht="12.75">
      <c r="A6" s="99" t="s">
        <v>2</v>
      </c>
      <c r="B6" s="99"/>
      <c r="C6" s="122" t="s">
        <v>1</v>
      </c>
      <c r="D6" s="122"/>
    </row>
    <row r="7" spans="1:4" ht="12.75">
      <c r="A7" s="99"/>
      <c r="B7" s="99"/>
      <c r="C7" s="28" t="s">
        <v>86</v>
      </c>
      <c r="D7" s="28" t="s">
        <v>39</v>
      </c>
    </row>
    <row r="8" spans="1:4" ht="21.75" customHeight="1">
      <c r="A8" s="14" t="s">
        <v>226</v>
      </c>
      <c r="B8" s="2"/>
      <c r="C8" s="2"/>
      <c r="D8" s="8"/>
    </row>
    <row r="9" spans="1:4" ht="21.75" customHeight="1">
      <c r="A9" s="2"/>
      <c r="B9" s="40" t="s">
        <v>227</v>
      </c>
      <c r="C9" s="8">
        <v>5469</v>
      </c>
      <c r="D9" s="8">
        <v>5469</v>
      </c>
    </row>
    <row r="10" spans="1:4" ht="21.75" customHeight="1">
      <c r="A10" s="2"/>
      <c r="B10" s="40" t="s">
        <v>228</v>
      </c>
      <c r="C10" s="8">
        <v>16942</v>
      </c>
      <c r="D10" s="8">
        <v>16942</v>
      </c>
    </row>
    <row r="11" spans="1:4" ht="21.75" customHeight="1">
      <c r="A11" s="2"/>
      <c r="B11" s="40" t="s">
        <v>229</v>
      </c>
      <c r="C11" s="8">
        <v>688</v>
      </c>
      <c r="D11" s="8">
        <v>688</v>
      </c>
    </row>
    <row r="12" spans="1:4" ht="21.75" customHeight="1">
      <c r="A12" s="2"/>
      <c r="B12" s="40" t="s">
        <v>230</v>
      </c>
      <c r="C12" s="8">
        <v>18521</v>
      </c>
      <c r="D12" s="8">
        <v>18521</v>
      </c>
    </row>
    <row r="13" spans="1:4" ht="21.75" customHeight="1">
      <c r="A13" s="2"/>
      <c r="B13" s="40" t="s">
        <v>231</v>
      </c>
      <c r="C13" s="8">
        <v>2971</v>
      </c>
      <c r="D13" s="8">
        <v>2971</v>
      </c>
    </row>
    <row r="14" spans="1:4" ht="21.75" customHeight="1">
      <c r="A14" s="2"/>
      <c r="B14" s="40" t="s">
        <v>232</v>
      </c>
      <c r="C14" s="8">
        <v>12850</v>
      </c>
      <c r="D14" s="8">
        <v>12850</v>
      </c>
    </row>
    <row r="15" spans="1:4" ht="21.75" customHeight="1">
      <c r="A15" s="2"/>
      <c r="B15" s="40" t="s">
        <v>233</v>
      </c>
      <c r="C15" s="8">
        <v>240</v>
      </c>
      <c r="D15" s="8">
        <v>240</v>
      </c>
    </row>
    <row r="16" spans="1:4" ht="21.75" customHeight="1">
      <c r="A16" s="2"/>
      <c r="B16" s="40" t="s">
        <v>213</v>
      </c>
      <c r="C16" s="8">
        <v>5</v>
      </c>
      <c r="D16" s="8">
        <v>5</v>
      </c>
    </row>
    <row r="17" spans="1:4" ht="21.75" customHeight="1">
      <c r="A17" s="6" t="s">
        <v>225</v>
      </c>
      <c r="B17" s="40"/>
      <c r="C17" s="7">
        <f>SUM(C9:C16)</f>
        <v>57686</v>
      </c>
      <c r="D17" s="7">
        <f>SUM(D9:D16)</f>
        <v>57686</v>
      </c>
    </row>
    <row r="18" spans="2:4" ht="12.75">
      <c r="B18" s="38"/>
      <c r="C18" s="3"/>
      <c r="D18" s="3"/>
    </row>
    <row r="19" spans="2:4" ht="12.75">
      <c r="B19" s="38"/>
      <c r="C19" s="3"/>
      <c r="D19" s="3"/>
    </row>
    <row r="20" spans="2:4" ht="12.75">
      <c r="B20" s="38"/>
      <c r="C20" s="3"/>
      <c r="D20" s="3"/>
    </row>
    <row r="21" spans="2:4" ht="12.75">
      <c r="B21" s="38"/>
      <c r="C21" s="3"/>
      <c r="D21" s="3"/>
    </row>
    <row r="22" spans="2:4" ht="12.75">
      <c r="B22" s="38"/>
      <c r="C22" s="3"/>
      <c r="D22" s="3"/>
    </row>
    <row r="23" spans="2:4" ht="12.75">
      <c r="B23" s="38"/>
      <c r="C23" s="3"/>
      <c r="D23" s="3"/>
    </row>
    <row r="24" spans="2:4" ht="12.75">
      <c r="B24" s="38"/>
      <c r="C24" s="3"/>
      <c r="D24" s="3"/>
    </row>
    <row r="25" spans="2:4" ht="12.75">
      <c r="B25" s="38"/>
      <c r="C25" s="3"/>
      <c r="D25" s="3"/>
    </row>
    <row r="26" spans="2:4" ht="12.75">
      <c r="B26" s="38"/>
      <c r="C26" s="3"/>
      <c r="D26" s="3"/>
    </row>
    <row r="27" spans="2:4" ht="12.75">
      <c r="B27" s="38"/>
      <c r="C27" s="3"/>
      <c r="D27" s="3"/>
    </row>
    <row r="28" spans="2:4" ht="12.75">
      <c r="B28" s="38"/>
      <c r="C28" s="3"/>
      <c r="D28" s="3"/>
    </row>
    <row r="29" spans="2:4" ht="12.75">
      <c r="B29" s="38"/>
      <c r="C29" s="3"/>
      <c r="D29" s="3"/>
    </row>
    <row r="30" spans="3:4" ht="12.75">
      <c r="C30" s="3"/>
      <c r="D30" s="3"/>
    </row>
    <row r="31" spans="3:4" ht="12.75">
      <c r="C31" s="3"/>
      <c r="D31" s="3"/>
    </row>
    <row r="32" spans="3:4" ht="12.75">
      <c r="C32" s="3"/>
      <c r="D32" s="3"/>
    </row>
  </sheetData>
  <mergeCells count="2">
    <mergeCell ref="A6:B7"/>
    <mergeCell ref="C6:D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&amp;C8. melléklet a 24/2011. (XI.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28">
      <selection activeCell="C56" sqref="C56"/>
    </sheetView>
  </sheetViews>
  <sheetFormatPr defaultColWidth="9.140625" defaultRowHeight="12.75"/>
  <cols>
    <col min="1" max="1" width="42.8515625" style="0" customWidth="1"/>
    <col min="2" max="3" width="16.7109375" style="0" customWidth="1"/>
    <col min="4" max="4" width="12.7109375" style="0" customWidth="1"/>
  </cols>
  <sheetData>
    <row r="1" spans="1:4" ht="12.75">
      <c r="A1" s="139"/>
      <c r="B1" s="139"/>
      <c r="C1" s="139"/>
      <c r="D1" s="139"/>
    </row>
    <row r="2" spans="1:4" ht="26.25" customHeight="1">
      <c r="A2" s="115" t="s">
        <v>76</v>
      </c>
      <c r="B2" s="143"/>
      <c r="C2" s="143"/>
      <c r="D2" s="13"/>
    </row>
    <row r="3" spans="1:4" ht="12.75">
      <c r="A3" s="13"/>
      <c r="B3" s="13"/>
      <c r="C3" s="13"/>
      <c r="D3" s="13"/>
    </row>
    <row r="4" spans="1:4" ht="12.75">
      <c r="A4" s="13"/>
      <c r="B4" s="13"/>
      <c r="C4" s="13"/>
      <c r="D4" s="13"/>
    </row>
    <row r="5" ht="12.75">
      <c r="C5" s="4" t="s">
        <v>21</v>
      </c>
    </row>
    <row r="6" spans="1:3" ht="12.75" customHeight="1">
      <c r="A6" s="2"/>
      <c r="B6" s="100" t="s">
        <v>1</v>
      </c>
      <c r="C6" s="101"/>
    </row>
    <row r="7" spans="1:3" ht="12.75">
      <c r="A7" s="2"/>
      <c r="B7" s="1" t="s">
        <v>0</v>
      </c>
      <c r="C7" s="1" t="s">
        <v>39</v>
      </c>
    </row>
    <row r="8" spans="1:3" ht="12.75">
      <c r="A8" s="140" t="s">
        <v>40</v>
      </c>
      <c r="B8" s="141"/>
      <c r="C8" s="142"/>
    </row>
    <row r="9" spans="1:3" ht="12.75">
      <c r="A9" s="2" t="s">
        <v>3</v>
      </c>
      <c r="B9" s="2"/>
      <c r="C9" s="2"/>
    </row>
    <row r="10" spans="1:3" ht="12.75">
      <c r="A10" s="2" t="s">
        <v>4</v>
      </c>
      <c r="B10" s="8">
        <v>35155</v>
      </c>
      <c r="C10" s="8">
        <v>40839</v>
      </c>
    </row>
    <row r="11" spans="1:3" ht="12.75">
      <c r="A11" s="14" t="s">
        <v>44</v>
      </c>
      <c r="B11" s="15"/>
      <c r="C11" s="15"/>
    </row>
    <row r="12" spans="1:3" ht="12.75">
      <c r="A12" s="2" t="s">
        <v>46</v>
      </c>
      <c r="B12" s="8">
        <v>16606</v>
      </c>
      <c r="C12" s="8">
        <v>22456</v>
      </c>
    </row>
    <row r="13" spans="1:3" ht="12.75">
      <c r="A13" s="14" t="s">
        <v>48</v>
      </c>
      <c r="B13" s="15">
        <v>6226</v>
      </c>
      <c r="C13" s="15">
        <v>6608</v>
      </c>
    </row>
    <row r="14" spans="1:3" ht="25.5">
      <c r="A14" s="16" t="s">
        <v>50</v>
      </c>
      <c r="B14" s="8">
        <f>B15+B16+B17</f>
        <v>197370</v>
      </c>
      <c r="C14" s="8">
        <f>C15+C16+C17</f>
        <v>197370</v>
      </c>
    </row>
    <row r="15" spans="1:3" ht="12.75">
      <c r="A15" s="14" t="s">
        <v>52</v>
      </c>
      <c r="B15" s="15">
        <v>39553</v>
      </c>
      <c r="C15" s="15">
        <v>39553</v>
      </c>
    </row>
    <row r="16" spans="1:3" ht="12.75">
      <c r="A16" s="14" t="s">
        <v>54</v>
      </c>
      <c r="B16" s="15">
        <f>19095+115956+14000</f>
        <v>149051</v>
      </c>
      <c r="C16" s="15">
        <f>19095+115956+14000</f>
        <v>149051</v>
      </c>
    </row>
    <row r="17" spans="1:3" ht="12.75">
      <c r="A17" s="14" t="s">
        <v>55</v>
      </c>
      <c r="B17" s="15">
        <v>8766</v>
      </c>
      <c r="C17" s="15">
        <v>8766</v>
      </c>
    </row>
    <row r="18" spans="1:3" ht="12.75">
      <c r="A18" s="18" t="s">
        <v>56</v>
      </c>
      <c r="B18" s="10"/>
      <c r="C18" s="10"/>
    </row>
    <row r="19" spans="1:3" ht="12.75">
      <c r="A19" s="18" t="s">
        <v>57</v>
      </c>
      <c r="B19" s="8">
        <f>B20+B21</f>
        <v>229669</v>
      </c>
      <c r="C19" s="8">
        <v>236751</v>
      </c>
    </row>
    <row r="20" spans="1:3" ht="12.75">
      <c r="A20" s="14" t="s">
        <v>58</v>
      </c>
      <c r="B20" s="15">
        <v>229669</v>
      </c>
      <c r="C20" s="15">
        <v>236751</v>
      </c>
    </row>
    <row r="21" spans="1:3" ht="12.75">
      <c r="A21" s="14" t="s">
        <v>59</v>
      </c>
      <c r="B21" s="15"/>
      <c r="C21" s="15"/>
    </row>
    <row r="22" spans="1:3" ht="12.75">
      <c r="A22" s="27" t="s">
        <v>173</v>
      </c>
      <c r="B22" s="7">
        <v>16087</v>
      </c>
      <c r="C22" s="7">
        <f>C23</f>
        <v>3500</v>
      </c>
    </row>
    <row r="23" spans="1:3" ht="12.75">
      <c r="A23" s="14" t="s">
        <v>83</v>
      </c>
      <c r="B23" s="15">
        <v>16087</v>
      </c>
      <c r="C23" s="15">
        <v>3500</v>
      </c>
    </row>
    <row r="24" spans="1:5" ht="12.75">
      <c r="A24" s="6" t="s">
        <v>60</v>
      </c>
      <c r="B24" s="7">
        <f>B10+B12+B14+B19+B18+B22</f>
        <v>494887</v>
      </c>
      <c r="C24" s="7">
        <f>C10+C12+C14+C19+C18+C22</f>
        <v>500916</v>
      </c>
      <c r="E24" s="3"/>
    </row>
    <row r="25" spans="1:3" ht="12.75">
      <c r="A25" s="11" t="s">
        <v>62</v>
      </c>
      <c r="B25" s="8"/>
      <c r="C25" s="8"/>
    </row>
    <row r="26" spans="1:3" ht="12.75">
      <c r="A26" s="2" t="s">
        <v>81</v>
      </c>
      <c r="B26" s="8">
        <v>480</v>
      </c>
      <c r="C26" s="8">
        <v>600</v>
      </c>
    </row>
    <row r="27" spans="1:3" ht="12.75">
      <c r="A27" s="2" t="s">
        <v>64</v>
      </c>
      <c r="B27" s="8">
        <v>4200</v>
      </c>
      <c r="C27" s="8">
        <v>4200</v>
      </c>
    </row>
    <row r="28" spans="1:3" ht="12.75">
      <c r="A28" s="2" t="s">
        <v>82</v>
      </c>
      <c r="B28" s="8">
        <v>28877</v>
      </c>
      <c r="C28" s="8">
        <v>28877</v>
      </c>
    </row>
    <row r="29" spans="1:3" ht="25.5">
      <c r="A29" s="19" t="s">
        <v>65</v>
      </c>
      <c r="B29" s="7">
        <f>SUM(B26:B28)</f>
        <v>33557</v>
      </c>
      <c r="C29" s="7">
        <f>SUM(C26:C28)</f>
        <v>33677</v>
      </c>
    </row>
    <row r="30" spans="1:3" ht="12.75">
      <c r="A30" s="2" t="s">
        <v>67</v>
      </c>
      <c r="B30" s="8"/>
      <c r="C30" s="8"/>
    </row>
    <row r="31" spans="1:3" ht="12.75">
      <c r="A31" s="2" t="s">
        <v>68</v>
      </c>
      <c r="B31" s="8"/>
      <c r="C31" s="8"/>
    </row>
    <row r="32" spans="1:3" ht="12.75">
      <c r="A32" s="2"/>
      <c r="B32" s="15"/>
      <c r="C32" s="15"/>
    </row>
    <row r="33" spans="1:3" ht="12.75">
      <c r="A33" s="2" t="s">
        <v>69</v>
      </c>
      <c r="B33" s="8">
        <f>B34</f>
        <v>0</v>
      </c>
      <c r="C33" s="8">
        <f>C34</f>
        <v>12587</v>
      </c>
    </row>
    <row r="34" spans="1:3" ht="12.75">
      <c r="A34" s="14" t="s">
        <v>37</v>
      </c>
      <c r="B34" s="15"/>
      <c r="C34" s="15">
        <v>12587</v>
      </c>
    </row>
    <row r="35" spans="1:3" ht="12.75">
      <c r="A35" s="19" t="s">
        <v>70</v>
      </c>
      <c r="B35" s="7">
        <f>B31+B33</f>
        <v>0</v>
      </c>
      <c r="C35" s="7">
        <f>C31+C33</f>
        <v>12587</v>
      </c>
    </row>
    <row r="36" spans="1:3" ht="12.75">
      <c r="A36" s="19" t="s">
        <v>72</v>
      </c>
      <c r="B36" s="7">
        <f>B29+B35</f>
        <v>33557</v>
      </c>
      <c r="C36" s="7">
        <f>C29+C35</f>
        <v>46264</v>
      </c>
    </row>
    <row r="37" spans="1:3" ht="12.75">
      <c r="A37" s="6" t="s">
        <v>74</v>
      </c>
      <c r="B37" s="7">
        <f>B24+B29+B35</f>
        <v>528444</v>
      </c>
      <c r="C37" s="7">
        <f>C24+C29+C35</f>
        <v>547180</v>
      </c>
    </row>
    <row r="38" spans="2:4" ht="12.75">
      <c r="B38" s="3"/>
      <c r="C38" s="3"/>
      <c r="D38" s="3"/>
    </row>
    <row r="39" spans="2:4" ht="12.75">
      <c r="B39" s="3"/>
      <c r="C39" s="3"/>
      <c r="D39" s="3"/>
    </row>
    <row r="40" spans="3:4" ht="12.75">
      <c r="C40" s="4" t="s">
        <v>21</v>
      </c>
      <c r="D40" s="3"/>
    </row>
    <row r="41" spans="1:4" ht="12.75" customHeight="1">
      <c r="A41" s="2"/>
      <c r="B41" s="122" t="s">
        <v>1</v>
      </c>
      <c r="C41" s="122"/>
      <c r="D41" s="3"/>
    </row>
    <row r="42" spans="1:4" ht="12.75">
      <c r="A42" s="2"/>
      <c r="B42" s="1" t="s">
        <v>0</v>
      </c>
      <c r="C42" s="1" t="s">
        <v>39</v>
      </c>
      <c r="D42" s="3"/>
    </row>
    <row r="43" spans="1:4" ht="15.75" customHeight="1">
      <c r="A43" s="100" t="s">
        <v>41</v>
      </c>
      <c r="B43" s="108"/>
      <c r="C43" s="101"/>
      <c r="D43" s="3"/>
    </row>
    <row r="44" spans="1:4" ht="15.75" customHeight="1">
      <c r="A44" s="2" t="s">
        <v>42</v>
      </c>
      <c r="B44" s="2"/>
      <c r="C44" s="2"/>
      <c r="D44" s="3"/>
    </row>
    <row r="45" spans="1:4" ht="15.75" customHeight="1">
      <c r="A45" s="2" t="s">
        <v>43</v>
      </c>
      <c r="B45" s="8">
        <v>213234</v>
      </c>
      <c r="C45" s="8">
        <v>224047</v>
      </c>
      <c r="D45" s="3"/>
    </row>
    <row r="46" spans="1:4" ht="15.75" customHeight="1">
      <c r="A46" s="2" t="s">
        <v>45</v>
      </c>
      <c r="B46" s="8">
        <v>55703</v>
      </c>
      <c r="C46" s="8">
        <v>57637</v>
      </c>
      <c r="D46" s="3"/>
    </row>
    <row r="47" spans="1:4" ht="15.75" customHeight="1">
      <c r="A47" s="2" t="s">
        <v>47</v>
      </c>
      <c r="B47" s="8">
        <v>124891</v>
      </c>
      <c r="C47" s="8">
        <v>131636</v>
      </c>
      <c r="D47" s="3"/>
    </row>
    <row r="48" spans="1:4" ht="12.75">
      <c r="A48" s="11" t="s">
        <v>49</v>
      </c>
      <c r="B48" s="8">
        <f>B49+B50</f>
        <v>85852</v>
      </c>
      <c r="C48" s="8">
        <v>86891</v>
      </c>
      <c r="D48" s="3"/>
    </row>
    <row r="49" spans="1:4" ht="25.5">
      <c r="A49" s="17" t="s">
        <v>51</v>
      </c>
      <c r="B49" s="8">
        <v>9312</v>
      </c>
      <c r="C49" s="8">
        <v>11045</v>
      </c>
      <c r="D49" s="3"/>
    </row>
    <row r="50" spans="1:4" ht="12.75">
      <c r="A50" s="14" t="s">
        <v>53</v>
      </c>
      <c r="B50" s="8">
        <v>76540</v>
      </c>
      <c r="C50" s="8">
        <v>75846</v>
      </c>
      <c r="D50" s="3"/>
    </row>
    <row r="51" spans="1:4" ht="12.75">
      <c r="A51" s="2"/>
      <c r="B51" s="8"/>
      <c r="C51" s="8"/>
      <c r="D51" s="3"/>
    </row>
    <row r="52" spans="1:4" ht="12.75">
      <c r="A52" s="2"/>
      <c r="B52" s="8"/>
      <c r="C52" s="8"/>
      <c r="D52" s="3"/>
    </row>
    <row r="53" spans="1:4" ht="12.75">
      <c r="A53" s="2"/>
      <c r="B53" s="8"/>
      <c r="C53" s="8"/>
      <c r="D53" s="3"/>
    </row>
    <row r="54" spans="1:4" ht="15.75" customHeight="1">
      <c r="A54" s="2" t="s">
        <v>169</v>
      </c>
      <c r="B54" s="8"/>
      <c r="C54" s="8"/>
      <c r="D54" s="3"/>
    </row>
    <row r="55" spans="1:4" ht="15.75" customHeight="1">
      <c r="A55" s="2" t="s">
        <v>170</v>
      </c>
      <c r="B55" s="2"/>
      <c r="C55" s="8">
        <v>705</v>
      </c>
      <c r="D55" s="3"/>
    </row>
    <row r="56" spans="1:4" ht="15.75" customHeight="1">
      <c r="A56" s="2" t="s">
        <v>171</v>
      </c>
      <c r="B56" s="8">
        <v>5000</v>
      </c>
      <c r="C56" s="8">
        <v>0</v>
      </c>
      <c r="D56" s="3"/>
    </row>
    <row r="57" spans="1:4" ht="15.75" customHeight="1">
      <c r="A57" s="6" t="s">
        <v>77</v>
      </c>
      <c r="B57" s="7">
        <f>SUM(B55:B56)</f>
        <v>5000</v>
      </c>
      <c r="C57" s="7">
        <f>SUM(C55:C56)</f>
        <v>705</v>
      </c>
      <c r="D57" s="3"/>
    </row>
    <row r="58" spans="1:4" ht="15.75" customHeight="1">
      <c r="A58" s="2"/>
      <c r="B58" s="8"/>
      <c r="C58" s="8"/>
      <c r="D58" s="3"/>
    </row>
    <row r="59" spans="1:4" ht="15.75" customHeight="1">
      <c r="A59" s="6" t="s">
        <v>61</v>
      </c>
      <c r="B59" s="7">
        <f>B45+B46+B47+B48+B57</f>
        <v>484680</v>
      </c>
      <c r="C59" s="7">
        <f>C45+C46+C47+C48+C57</f>
        <v>500916</v>
      </c>
      <c r="D59" s="3"/>
    </row>
    <row r="60" spans="1:4" ht="15.75" customHeight="1">
      <c r="A60" s="11" t="s">
        <v>63</v>
      </c>
      <c r="B60" s="8"/>
      <c r="C60" s="8"/>
      <c r="D60" s="3"/>
    </row>
    <row r="61" spans="1:4" ht="15.75" customHeight="1">
      <c r="A61" s="2" t="s">
        <v>78</v>
      </c>
      <c r="B61" s="8">
        <v>1125</v>
      </c>
      <c r="C61" s="8">
        <v>1125</v>
      </c>
      <c r="D61" s="3"/>
    </row>
    <row r="62" spans="1:4" ht="15.75" customHeight="1">
      <c r="A62" s="2" t="s">
        <v>79</v>
      </c>
      <c r="B62" s="8">
        <v>6662</v>
      </c>
      <c r="C62" s="8">
        <v>6662</v>
      </c>
      <c r="D62" s="3"/>
    </row>
    <row r="63" spans="1:4" ht="15.75" customHeight="1">
      <c r="A63" s="2" t="s">
        <v>167</v>
      </c>
      <c r="B63" s="8">
        <v>2500</v>
      </c>
      <c r="C63" s="2"/>
      <c r="D63" s="3"/>
    </row>
    <row r="64" spans="1:4" ht="25.5">
      <c r="A64" s="19" t="s">
        <v>66</v>
      </c>
      <c r="B64" s="7">
        <f>SUM(B61:B63)</f>
        <v>10287</v>
      </c>
      <c r="C64" s="7">
        <f>SUM(C61:C63)</f>
        <v>7787</v>
      </c>
      <c r="D64" s="3"/>
    </row>
    <row r="65" spans="1:4" ht="15.75" customHeight="1">
      <c r="A65" s="2" t="s">
        <v>172</v>
      </c>
      <c r="B65" s="8"/>
      <c r="C65" s="8"/>
      <c r="D65" s="3"/>
    </row>
    <row r="66" spans="1:4" ht="15.75" customHeight="1">
      <c r="A66" s="2" t="s">
        <v>80</v>
      </c>
      <c r="B66" s="8">
        <v>28877</v>
      </c>
      <c r="C66" s="8">
        <v>28877</v>
      </c>
      <c r="D66" s="3"/>
    </row>
    <row r="67" spans="1:4" ht="15.75" customHeight="1">
      <c r="A67" s="2" t="s">
        <v>175</v>
      </c>
      <c r="B67" s="8">
        <v>3600</v>
      </c>
      <c r="C67" s="8">
        <v>3600</v>
      </c>
      <c r="D67" s="3"/>
    </row>
    <row r="68" spans="1:3" ht="15.75" customHeight="1">
      <c r="A68" s="2" t="s">
        <v>168</v>
      </c>
      <c r="B68" s="8"/>
      <c r="C68" s="8">
        <v>5000</v>
      </c>
    </row>
    <row r="69" spans="1:3" ht="15.75" customHeight="1">
      <c r="A69" s="2" t="s">
        <v>174</v>
      </c>
      <c r="B69" s="8">
        <v>1000</v>
      </c>
      <c r="C69" s="8">
        <v>1000</v>
      </c>
    </row>
    <row r="70" spans="1:3" ht="15.75" customHeight="1">
      <c r="A70" s="19" t="s">
        <v>71</v>
      </c>
      <c r="B70" s="7">
        <f>SUM(B66:B69)</f>
        <v>33477</v>
      </c>
      <c r="C70" s="7">
        <f>SUM(C66:C69)</f>
        <v>38477</v>
      </c>
    </row>
    <row r="71" spans="1:3" ht="15.75" customHeight="1">
      <c r="A71" s="19" t="s">
        <v>73</v>
      </c>
      <c r="B71" s="7">
        <f>B64+B70</f>
        <v>43764</v>
      </c>
      <c r="C71" s="7">
        <f>C64+C70</f>
        <v>46264</v>
      </c>
    </row>
    <row r="72" spans="1:3" ht="15.75" customHeight="1">
      <c r="A72" s="6" t="s">
        <v>75</v>
      </c>
      <c r="B72" s="7">
        <f>B59+B64+B70</f>
        <v>528444</v>
      </c>
      <c r="C72" s="7">
        <f>C59+C64+C70</f>
        <v>547180</v>
      </c>
    </row>
  </sheetData>
  <mergeCells count="6">
    <mergeCell ref="A43:C43"/>
    <mergeCell ref="A1:D1"/>
    <mergeCell ref="B6:C6"/>
    <mergeCell ref="B41:C41"/>
    <mergeCell ref="A8:C8"/>
    <mergeCell ref="A2:C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&amp;C9. melléklet a 24/2011. (XI. 24.) önkormányzati rendelethez</oddHeader>
    <oddFooter>&amp;C&amp;P</oddFooter>
  </headerFooter>
  <rowBreaks count="1" manualBreakCount="1">
    <brk id="37" max="255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5" sqref="F5"/>
    </sheetView>
  </sheetViews>
  <sheetFormatPr defaultColWidth="9.140625" defaultRowHeight="12.75"/>
  <cols>
    <col min="2" max="2" width="36.421875" style="0" customWidth="1"/>
  </cols>
  <sheetData>
    <row r="1" spans="1:6" ht="12.75">
      <c r="A1" s="35"/>
      <c r="B1" s="35" t="s">
        <v>234</v>
      </c>
      <c r="C1" s="35"/>
      <c r="D1" s="35"/>
      <c r="E1" s="35"/>
      <c r="F1" s="35"/>
    </row>
    <row r="2" spans="1:6" ht="12.75">
      <c r="A2" s="35"/>
      <c r="B2" s="35">
        <v>2011</v>
      </c>
      <c r="C2" s="35"/>
      <c r="D2" s="35"/>
      <c r="E2" s="35"/>
      <c r="F2" s="35"/>
    </row>
    <row r="3" spans="1:6" ht="12.75">
      <c r="A3" s="35"/>
      <c r="B3" s="35"/>
      <c r="C3" s="35"/>
      <c r="D3" s="35"/>
      <c r="E3" s="35"/>
      <c r="F3" s="35"/>
    </row>
    <row r="4" ht="12.75">
      <c r="F4" s="4" t="s">
        <v>21</v>
      </c>
    </row>
    <row r="5" spans="1:6" ht="18" customHeight="1">
      <c r="A5" s="6" t="s">
        <v>176</v>
      </c>
      <c r="B5" s="22" t="s">
        <v>235</v>
      </c>
      <c r="C5" s="22">
        <v>2011</v>
      </c>
      <c r="D5" s="22">
        <v>2012</v>
      </c>
      <c r="E5" s="22">
        <v>2013</v>
      </c>
      <c r="F5" s="22" t="s">
        <v>236</v>
      </c>
    </row>
    <row r="6" spans="1:6" ht="18" customHeight="1">
      <c r="A6" s="1" t="s">
        <v>87</v>
      </c>
      <c r="B6" s="2" t="s">
        <v>237</v>
      </c>
      <c r="C6" s="8">
        <v>2416</v>
      </c>
      <c r="D6" s="8">
        <v>1611</v>
      </c>
      <c r="E6" s="43" t="s">
        <v>238</v>
      </c>
      <c r="F6" s="43" t="s">
        <v>238</v>
      </c>
    </row>
    <row r="7" spans="1:6" ht="27.75" customHeight="1">
      <c r="A7" s="1" t="s">
        <v>88</v>
      </c>
      <c r="B7" s="11" t="s">
        <v>239</v>
      </c>
      <c r="C7" s="8">
        <v>6400</v>
      </c>
      <c r="D7" s="8">
        <v>9600</v>
      </c>
      <c r="E7" s="8">
        <v>9600</v>
      </c>
      <c r="F7" s="8"/>
    </row>
    <row r="8" spans="1:6" ht="18" customHeight="1">
      <c r="A8" s="1" t="s">
        <v>89</v>
      </c>
      <c r="B8" s="2" t="s">
        <v>240</v>
      </c>
      <c r="C8" s="8">
        <v>2400</v>
      </c>
      <c r="D8" s="43" t="s">
        <v>238</v>
      </c>
      <c r="E8" s="43" t="s">
        <v>238</v>
      </c>
      <c r="F8" s="43" t="s">
        <v>238</v>
      </c>
    </row>
    <row r="9" spans="1:6" ht="18" customHeight="1">
      <c r="A9" s="1" t="s">
        <v>91</v>
      </c>
      <c r="B9" s="2" t="s">
        <v>241</v>
      </c>
      <c r="C9" s="8">
        <v>300</v>
      </c>
      <c r="D9" s="8">
        <v>305</v>
      </c>
      <c r="E9" s="8">
        <v>310</v>
      </c>
      <c r="F9" s="8"/>
    </row>
    <row r="10" spans="1:6" ht="18" customHeight="1">
      <c r="A10" s="2"/>
      <c r="B10" s="6" t="s">
        <v>185</v>
      </c>
      <c r="C10" s="7">
        <f>SUM(C6:C9)</f>
        <v>11516</v>
      </c>
      <c r="D10" s="7">
        <f>SUM(D6:D9)</f>
        <v>11516</v>
      </c>
      <c r="E10" s="7">
        <f>SUM(E6:E9)</f>
        <v>9910</v>
      </c>
      <c r="F10" s="7"/>
    </row>
    <row r="11" spans="3:6" ht="12.75">
      <c r="C11" s="3"/>
      <c r="D11" s="3"/>
      <c r="E11" s="3"/>
      <c r="F11" s="3"/>
    </row>
    <row r="12" spans="1:6" ht="12.75">
      <c r="A12" s="146" t="s">
        <v>242</v>
      </c>
      <c r="B12" s="147"/>
      <c r="C12" s="3"/>
      <c r="D12" s="3"/>
      <c r="E12" s="3"/>
      <c r="F12" s="3"/>
    </row>
    <row r="13" spans="3:6" ht="12.75">
      <c r="C13" s="3"/>
      <c r="D13" s="3"/>
      <c r="E13" s="3"/>
      <c r="F13" s="3"/>
    </row>
    <row r="14" spans="1:6" ht="12.75">
      <c r="A14" s="33" t="s">
        <v>243</v>
      </c>
      <c r="B14" t="s">
        <v>244</v>
      </c>
      <c r="C14" s="3"/>
      <c r="D14" s="3"/>
      <c r="E14" s="3"/>
      <c r="F14" s="3"/>
    </row>
    <row r="15" spans="2:6" ht="12.75">
      <c r="B15" s="144" t="s">
        <v>245</v>
      </c>
      <c r="C15" s="144"/>
      <c r="D15" s="144"/>
      <c r="E15" s="144"/>
      <c r="F15" s="144"/>
    </row>
    <row r="16" spans="2:6" ht="42.75" customHeight="1">
      <c r="B16" s="144" t="s">
        <v>255</v>
      </c>
      <c r="C16" s="144"/>
      <c r="D16" s="144"/>
      <c r="E16" s="144"/>
      <c r="F16" s="144"/>
    </row>
    <row r="17" spans="2:6" ht="12.75">
      <c r="B17" s="144" t="s">
        <v>246</v>
      </c>
      <c r="C17" s="144"/>
      <c r="D17" s="144"/>
      <c r="E17" s="144"/>
      <c r="F17" s="144"/>
    </row>
    <row r="18" spans="2:6" ht="12.75">
      <c r="B18" t="s">
        <v>256</v>
      </c>
      <c r="C18" s="3"/>
      <c r="D18" s="3"/>
      <c r="E18" s="3"/>
      <c r="F18" s="3"/>
    </row>
    <row r="19" spans="2:6" ht="14.25" customHeight="1">
      <c r="B19" s="144" t="s">
        <v>247</v>
      </c>
      <c r="C19" s="144"/>
      <c r="D19" s="144"/>
      <c r="E19" s="144"/>
      <c r="F19" s="144"/>
    </row>
    <row r="20" spans="2:6" ht="12.75">
      <c r="B20" s="144"/>
      <c r="C20" s="144"/>
      <c r="D20" s="144"/>
      <c r="E20" s="144"/>
      <c r="F20" s="144"/>
    </row>
    <row r="22" spans="1:6" ht="40.5" customHeight="1">
      <c r="A22" s="44" t="s">
        <v>248</v>
      </c>
      <c r="B22" s="145" t="s">
        <v>249</v>
      </c>
      <c r="C22" s="145"/>
      <c r="D22" s="145"/>
      <c r="E22" s="145"/>
      <c r="F22" s="145"/>
    </row>
    <row r="24" spans="1:6" ht="27.75" customHeight="1">
      <c r="A24" s="44" t="s">
        <v>250</v>
      </c>
      <c r="B24" s="144" t="s">
        <v>251</v>
      </c>
      <c r="C24" s="144"/>
      <c r="D24" s="144"/>
      <c r="E24" s="144"/>
      <c r="F24" s="144"/>
    </row>
    <row r="26" spans="1:6" ht="24" customHeight="1">
      <c r="A26" s="44" t="s">
        <v>252</v>
      </c>
      <c r="B26" s="144" t="s">
        <v>254</v>
      </c>
      <c r="C26" s="144"/>
      <c r="D26" s="144"/>
      <c r="E26" s="144"/>
      <c r="F26" s="144"/>
    </row>
    <row r="28" spans="1:6" ht="12.75">
      <c r="A28" s="144" t="s">
        <v>253</v>
      </c>
      <c r="B28" s="144"/>
      <c r="C28" s="144"/>
      <c r="D28" s="144"/>
      <c r="E28" s="144"/>
      <c r="F28" s="144"/>
    </row>
    <row r="29" spans="1:6" ht="25.5" customHeight="1">
      <c r="A29" s="144"/>
      <c r="B29" s="144"/>
      <c r="C29" s="144"/>
      <c r="D29" s="144"/>
      <c r="E29" s="144"/>
      <c r="F29" s="144"/>
    </row>
  </sheetData>
  <mergeCells count="9">
    <mergeCell ref="A12:B12"/>
    <mergeCell ref="B15:F15"/>
    <mergeCell ref="B16:F16"/>
    <mergeCell ref="B17:F17"/>
    <mergeCell ref="A28:F29"/>
    <mergeCell ref="B19:F20"/>
    <mergeCell ref="B22:F22"/>
    <mergeCell ref="B24:F24"/>
    <mergeCell ref="B26:F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&amp;C10. melléklet a 24/2011. (XI. 24.)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3" sqref="A3:IV3"/>
    </sheetView>
  </sheetViews>
  <sheetFormatPr defaultColWidth="9.140625" defaultRowHeight="12.75"/>
  <cols>
    <col min="1" max="1" width="11.7109375" style="0" customWidth="1"/>
    <col min="2" max="3" width="11.140625" style="0" customWidth="1"/>
    <col min="4" max="21" width="5.140625" style="0" customWidth="1"/>
  </cols>
  <sheetData>
    <row r="2" spans="1:21" ht="25.5" customHeight="1">
      <c r="A2" s="149" t="s">
        <v>439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25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ht="12.7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ht="12.75">
      <c r="A5" s="137" t="s">
        <v>440</v>
      </c>
      <c r="B5" s="137" t="s">
        <v>443</v>
      </c>
      <c r="C5" s="137" t="s">
        <v>441</v>
      </c>
      <c r="D5" s="148" t="s">
        <v>442</v>
      </c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</row>
    <row r="6" spans="1:21" ht="24.75" customHeight="1">
      <c r="A6" s="138"/>
      <c r="B6" s="138"/>
      <c r="C6" s="138"/>
      <c r="D6" s="2">
        <v>2011</v>
      </c>
      <c r="E6" s="2">
        <v>2012</v>
      </c>
      <c r="F6" s="2">
        <v>2013</v>
      </c>
      <c r="G6" s="2">
        <v>2014</v>
      </c>
      <c r="H6" s="2">
        <v>2015</v>
      </c>
      <c r="I6" s="2">
        <v>2016</v>
      </c>
      <c r="J6" s="2">
        <v>2017</v>
      </c>
      <c r="K6" s="2">
        <v>2018</v>
      </c>
      <c r="L6" s="2">
        <v>2019</v>
      </c>
      <c r="M6" s="2">
        <v>2020</v>
      </c>
      <c r="N6" s="2">
        <v>2021</v>
      </c>
      <c r="O6" s="2">
        <v>2022</v>
      </c>
      <c r="P6" s="2">
        <v>2023</v>
      </c>
      <c r="Q6" s="2">
        <v>2024</v>
      </c>
      <c r="R6" s="2">
        <v>2025</v>
      </c>
      <c r="S6" s="2">
        <v>2026</v>
      </c>
      <c r="T6" s="2">
        <v>2027</v>
      </c>
      <c r="U6" s="2">
        <v>2028</v>
      </c>
    </row>
    <row r="7" spans="1:21" ht="78.75" customHeight="1">
      <c r="A7" s="39" t="s">
        <v>445</v>
      </c>
      <c r="B7" s="72" t="s">
        <v>444</v>
      </c>
      <c r="C7" s="74">
        <v>46964</v>
      </c>
      <c r="D7" s="75">
        <v>15884</v>
      </c>
      <c r="E7" s="75">
        <v>31768</v>
      </c>
      <c r="F7" s="75">
        <v>31768</v>
      </c>
      <c r="G7" s="75">
        <v>31768</v>
      </c>
      <c r="H7" s="75">
        <v>31766</v>
      </c>
      <c r="I7" s="75">
        <v>31764</v>
      </c>
      <c r="J7" s="75">
        <v>31764</v>
      </c>
      <c r="K7" s="75">
        <v>31764</v>
      </c>
      <c r="L7" s="75">
        <v>31764</v>
      </c>
      <c r="M7" s="75">
        <v>31764</v>
      </c>
      <c r="N7" s="75">
        <v>31764</v>
      </c>
      <c r="O7" s="75">
        <v>31764</v>
      </c>
      <c r="P7" s="75">
        <v>31764</v>
      </c>
      <c r="Q7" s="75">
        <v>31764</v>
      </c>
      <c r="R7" s="75">
        <v>31764</v>
      </c>
      <c r="S7" s="75">
        <v>31764</v>
      </c>
      <c r="T7" s="75">
        <v>31764</v>
      </c>
      <c r="U7" s="75">
        <v>23823</v>
      </c>
    </row>
    <row r="8" spans="1:21" ht="20.25" customHeight="1">
      <c r="A8" s="137"/>
      <c r="B8" s="134" t="s">
        <v>446</v>
      </c>
      <c r="C8" s="150"/>
      <c r="D8" s="148" t="s">
        <v>189</v>
      </c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</row>
    <row r="9" spans="1:21" ht="87.75" customHeight="1">
      <c r="A9" s="134"/>
      <c r="B9" s="134"/>
      <c r="C9" s="138"/>
      <c r="D9" s="75">
        <v>3412</v>
      </c>
      <c r="E9" s="75">
        <v>6824</v>
      </c>
      <c r="F9" s="75">
        <v>6824</v>
      </c>
      <c r="G9" s="75">
        <v>6824</v>
      </c>
      <c r="H9" s="75">
        <v>6824</v>
      </c>
      <c r="I9" s="75">
        <v>6824</v>
      </c>
      <c r="J9" s="75">
        <v>6824</v>
      </c>
      <c r="K9" s="75">
        <v>6823</v>
      </c>
      <c r="L9" s="75">
        <v>6823</v>
      </c>
      <c r="M9" s="75">
        <v>6824</v>
      </c>
      <c r="N9" s="75">
        <v>6824</v>
      </c>
      <c r="O9" s="75">
        <v>6824</v>
      </c>
      <c r="P9" s="75">
        <v>6824</v>
      </c>
      <c r="Q9" s="75">
        <v>6823</v>
      </c>
      <c r="R9" s="75">
        <v>6823</v>
      </c>
      <c r="S9" s="75">
        <v>6824</v>
      </c>
      <c r="T9" s="75">
        <v>6823</v>
      </c>
      <c r="U9" s="75">
        <v>5118</v>
      </c>
    </row>
    <row r="10" spans="1:21" ht="25.5">
      <c r="A10" s="134" t="s">
        <v>447</v>
      </c>
      <c r="B10" s="72" t="s">
        <v>448</v>
      </c>
      <c r="C10" s="76">
        <v>40661</v>
      </c>
      <c r="D10" s="77">
        <v>10637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38.25">
      <c r="A11" s="138"/>
      <c r="B11" s="72" t="s">
        <v>449</v>
      </c>
      <c r="C11" s="76">
        <v>40883</v>
      </c>
      <c r="D11" s="77">
        <v>18240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</sheetData>
  <mergeCells count="10">
    <mergeCell ref="D8:U8"/>
    <mergeCell ref="A2:U2"/>
    <mergeCell ref="A10:A11"/>
    <mergeCell ref="B8:B9"/>
    <mergeCell ref="C8:C9"/>
    <mergeCell ref="A8:A9"/>
    <mergeCell ref="A5:A6"/>
    <mergeCell ref="B5:B6"/>
    <mergeCell ref="C5:C6"/>
    <mergeCell ref="D5:U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&amp;C11. melléklet a 24/2011. (XI. 24.) önkormányzati rendelethez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selection activeCell="A24" sqref="A24:A30"/>
    </sheetView>
  </sheetViews>
  <sheetFormatPr defaultColWidth="9.140625" defaultRowHeight="12.75"/>
  <cols>
    <col min="1" max="1" width="29.7109375" style="0" customWidth="1"/>
    <col min="2" max="4" width="15.7109375" style="0" customWidth="1"/>
  </cols>
  <sheetData>
    <row r="1" spans="1:4" ht="15.75">
      <c r="A1" s="26" t="s">
        <v>257</v>
      </c>
      <c r="B1" s="26"/>
      <c r="C1" s="26"/>
      <c r="D1" s="26"/>
    </row>
    <row r="3" ht="12.75">
      <c r="D3" s="4" t="s">
        <v>261</v>
      </c>
    </row>
    <row r="4" spans="1:4" ht="18" customHeight="1">
      <c r="A4" s="22" t="s">
        <v>2</v>
      </c>
      <c r="B4" s="22" t="s">
        <v>258</v>
      </c>
      <c r="C4" s="22" t="s">
        <v>259</v>
      </c>
      <c r="D4" s="22" t="s">
        <v>260</v>
      </c>
    </row>
    <row r="5" spans="1:4" ht="18" customHeight="1">
      <c r="A5" s="6" t="s">
        <v>262</v>
      </c>
      <c r="B5" s="8">
        <v>514</v>
      </c>
      <c r="C5" s="8">
        <v>3500</v>
      </c>
      <c r="D5" s="8">
        <v>1799000</v>
      </c>
    </row>
    <row r="6" spans="1:4" ht="18" customHeight="1">
      <c r="A6" s="6" t="s">
        <v>263</v>
      </c>
      <c r="B6" s="8">
        <v>36</v>
      </c>
      <c r="C6" s="8">
        <v>7000</v>
      </c>
      <c r="D6" s="8">
        <v>252000</v>
      </c>
    </row>
    <row r="7" spans="1:4" ht="18" customHeight="1">
      <c r="A7" s="6" t="s">
        <v>264</v>
      </c>
      <c r="B7" s="8">
        <v>87</v>
      </c>
      <c r="C7" s="8"/>
      <c r="D7" s="8">
        <v>1145000</v>
      </c>
    </row>
    <row r="8" spans="1:4" ht="38.25">
      <c r="A8" s="19" t="s">
        <v>265</v>
      </c>
      <c r="B8" s="8"/>
      <c r="C8" s="8"/>
      <c r="D8" s="8">
        <v>121406</v>
      </c>
    </row>
    <row r="9" spans="1:4" ht="18" customHeight="1">
      <c r="A9" s="6" t="s">
        <v>266</v>
      </c>
      <c r="B9" s="8"/>
      <c r="C9" s="8"/>
      <c r="D9" s="8"/>
    </row>
    <row r="10" spans="1:4" ht="18" customHeight="1">
      <c r="A10" s="40" t="s">
        <v>267</v>
      </c>
      <c r="B10" s="8">
        <v>1</v>
      </c>
      <c r="C10" s="8"/>
      <c r="D10" s="8">
        <v>3358</v>
      </c>
    </row>
    <row r="11" spans="1:4" ht="18" customHeight="1">
      <c r="A11" s="40" t="s">
        <v>268</v>
      </c>
      <c r="B11" s="8">
        <v>22</v>
      </c>
      <c r="C11" s="8"/>
      <c r="D11" s="8">
        <v>327120</v>
      </c>
    </row>
    <row r="12" spans="1:4" ht="18" customHeight="1">
      <c r="A12" s="40" t="s">
        <v>269</v>
      </c>
      <c r="B12" s="8">
        <v>5</v>
      </c>
      <c r="C12" s="8"/>
      <c r="D12" s="8">
        <v>620620</v>
      </c>
    </row>
    <row r="13" spans="1:4" ht="18" customHeight="1">
      <c r="A13" s="41" t="s">
        <v>270</v>
      </c>
      <c r="B13" s="8"/>
      <c r="C13" s="8"/>
      <c r="D13" s="8"/>
    </row>
    <row r="14" spans="1:4" ht="18" customHeight="1">
      <c r="A14" s="41" t="s">
        <v>271</v>
      </c>
      <c r="B14" s="8"/>
      <c r="C14" s="8"/>
      <c r="D14" s="8"/>
    </row>
    <row r="15" spans="1:4" ht="18" customHeight="1">
      <c r="A15" s="40" t="s">
        <v>272</v>
      </c>
      <c r="B15" s="8"/>
      <c r="C15" s="8"/>
      <c r="D15" s="8">
        <v>200000</v>
      </c>
    </row>
    <row r="16" spans="1:4" ht="18" customHeight="1">
      <c r="A16" s="40" t="s">
        <v>273</v>
      </c>
      <c r="B16" s="8"/>
      <c r="C16" s="8"/>
      <c r="D16" s="8">
        <v>232000</v>
      </c>
    </row>
    <row r="17" spans="1:4" ht="18" customHeight="1">
      <c r="A17" s="40" t="s">
        <v>274</v>
      </c>
      <c r="B17" s="8"/>
      <c r="C17" s="8"/>
      <c r="D17" s="8">
        <v>200000</v>
      </c>
    </row>
    <row r="18" spans="1:4" ht="18" customHeight="1">
      <c r="A18" s="40" t="s">
        <v>275</v>
      </c>
      <c r="B18" s="8"/>
      <c r="C18" s="8"/>
      <c r="D18" s="8">
        <v>260000</v>
      </c>
    </row>
    <row r="19" spans="1:4" ht="18" customHeight="1">
      <c r="A19" s="41" t="s">
        <v>276</v>
      </c>
      <c r="B19" s="8"/>
      <c r="C19" s="8"/>
      <c r="D19" s="8">
        <v>32000</v>
      </c>
    </row>
    <row r="20" spans="1:4" ht="18" customHeight="1">
      <c r="A20" s="41" t="s">
        <v>212</v>
      </c>
      <c r="B20" s="8"/>
      <c r="C20" s="8"/>
      <c r="D20" s="8">
        <v>26000</v>
      </c>
    </row>
    <row r="21" spans="1:4" ht="18" customHeight="1">
      <c r="A21" s="41" t="s">
        <v>277</v>
      </c>
      <c r="B21" s="8"/>
      <c r="C21" s="8"/>
      <c r="D21" s="8">
        <v>27000</v>
      </c>
    </row>
    <row r="22" spans="1:4" ht="25.5">
      <c r="A22" s="45" t="s">
        <v>278</v>
      </c>
      <c r="B22" s="8"/>
      <c r="C22" s="8"/>
      <c r="D22" s="8">
        <v>64000</v>
      </c>
    </row>
    <row r="23" spans="1:4" ht="25.5">
      <c r="A23" s="45" t="s">
        <v>279</v>
      </c>
      <c r="B23" s="8"/>
      <c r="C23" s="8"/>
      <c r="D23" s="8">
        <v>20000</v>
      </c>
    </row>
    <row r="24" spans="1:4" ht="18" customHeight="1">
      <c r="A24" s="41" t="s">
        <v>280</v>
      </c>
      <c r="B24" s="8"/>
      <c r="C24" s="8"/>
      <c r="D24" s="8">
        <v>113000</v>
      </c>
    </row>
    <row r="25" spans="1:4" ht="18" customHeight="1">
      <c r="A25" s="41" t="s">
        <v>195</v>
      </c>
      <c r="B25" s="8"/>
      <c r="C25" s="8"/>
      <c r="D25" s="8">
        <v>33000</v>
      </c>
    </row>
    <row r="26" spans="1:4" ht="18" customHeight="1">
      <c r="A26" s="41" t="s">
        <v>198</v>
      </c>
      <c r="B26" s="8"/>
      <c r="C26" s="8"/>
      <c r="D26" s="8">
        <v>90000</v>
      </c>
    </row>
    <row r="27" spans="1:4" ht="18" customHeight="1">
      <c r="A27" s="41" t="s">
        <v>281</v>
      </c>
      <c r="B27" s="8"/>
      <c r="C27" s="8"/>
      <c r="D27" s="8">
        <v>83000</v>
      </c>
    </row>
    <row r="28" spans="1:4" ht="18" customHeight="1">
      <c r="A28" s="41" t="s">
        <v>282</v>
      </c>
      <c r="B28" s="8"/>
      <c r="C28" s="8"/>
      <c r="D28" s="8">
        <v>160000</v>
      </c>
    </row>
    <row r="29" spans="1:4" ht="18" customHeight="1">
      <c r="A29" s="41" t="s">
        <v>283</v>
      </c>
      <c r="B29" s="8"/>
      <c r="C29" s="8"/>
      <c r="D29" s="8">
        <v>62000</v>
      </c>
    </row>
    <row r="30" spans="1:4" ht="18" customHeight="1">
      <c r="A30" s="46" t="s">
        <v>185</v>
      </c>
      <c r="B30" s="7"/>
      <c r="C30" s="7"/>
      <c r="D30" s="7">
        <f>SUM(D5:D29)</f>
        <v>5870504</v>
      </c>
    </row>
    <row r="31" spans="1:4" ht="12.75">
      <c r="A31" s="38"/>
      <c r="B31" s="3"/>
      <c r="C31" s="3"/>
      <c r="D31" s="3"/>
    </row>
    <row r="32" spans="1:4" ht="12.75">
      <c r="A32" s="38"/>
      <c r="B32" s="3"/>
      <c r="C32" s="3"/>
      <c r="D32" s="3"/>
    </row>
    <row r="33" spans="1:4" ht="12.75">
      <c r="A33" s="38"/>
      <c r="B33" s="3"/>
      <c r="C33" s="3"/>
      <c r="D33" s="3"/>
    </row>
    <row r="34" spans="1:4" ht="12.75">
      <c r="A34" s="38"/>
      <c r="B34" s="3"/>
      <c r="C34" s="3"/>
      <c r="D34" s="3"/>
    </row>
    <row r="35" spans="1:4" ht="12.75">
      <c r="A35" s="38"/>
      <c r="B35" s="3"/>
      <c r="C35" s="3"/>
      <c r="D35" s="3"/>
    </row>
    <row r="36" spans="1:4" ht="12.75">
      <c r="A36" s="38"/>
      <c r="B36" s="3"/>
      <c r="C36" s="3"/>
      <c r="D36" s="3"/>
    </row>
    <row r="37" spans="1:4" ht="12.75">
      <c r="A37" s="38"/>
      <c r="B37" s="3"/>
      <c r="C37" s="3"/>
      <c r="D37" s="3"/>
    </row>
    <row r="38" spans="1:4" ht="12.75">
      <c r="A38" s="38"/>
      <c r="B38" s="3"/>
      <c r="C38" s="3"/>
      <c r="D38" s="3"/>
    </row>
    <row r="39" spans="1:4" ht="12.75">
      <c r="A39" s="38"/>
      <c r="B39" s="3"/>
      <c r="C39" s="3"/>
      <c r="D39" s="3"/>
    </row>
    <row r="40" spans="1:4" ht="12.75">
      <c r="A40" s="38"/>
      <c r="B40" s="3"/>
      <c r="C40" s="3"/>
      <c r="D40" s="3"/>
    </row>
    <row r="41" spans="1:4" ht="12.75">
      <c r="A41" s="38"/>
      <c r="B41" s="3"/>
      <c r="C41" s="3"/>
      <c r="D41" s="3"/>
    </row>
    <row r="42" spans="1:4" ht="12.75">
      <c r="A42" s="38"/>
      <c r="B42" s="3"/>
      <c r="C42" s="3"/>
      <c r="D42" s="3"/>
    </row>
    <row r="43" spans="1:4" ht="12.75">
      <c r="A43" s="38"/>
      <c r="B43" s="3"/>
      <c r="C43" s="3"/>
      <c r="D43" s="3"/>
    </row>
    <row r="44" spans="1:4" ht="12.75">
      <c r="A44" s="38"/>
      <c r="B44" s="3"/>
      <c r="C44" s="3"/>
      <c r="D44" s="3"/>
    </row>
    <row r="45" spans="1:4" ht="12.75">
      <c r="A45" s="38"/>
      <c r="B45" s="3"/>
      <c r="C45" s="3"/>
      <c r="D45" s="3"/>
    </row>
    <row r="46" spans="1:4" ht="12.75">
      <c r="A46" s="38"/>
      <c r="B46" s="3"/>
      <c r="C46" s="3"/>
      <c r="D46" s="3"/>
    </row>
    <row r="47" spans="1:4" ht="12.75">
      <c r="A47" s="38"/>
      <c r="B47" s="3"/>
      <c r="C47" s="3"/>
      <c r="D47" s="3"/>
    </row>
    <row r="48" spans="1:4" ht="12.75">
      <c r="A48" s="38"/>
      <c r="B48" s="3"/>
      <c r="C48" s="3"/>
      <c r="D48" s="3"/>
    </row>
    <row r="49" spans="1:4" ht="12.75">
      <c r="A49" s="38"/>
      <c r="B49" s="3"/>
      <c r="C49" s="3"/>
      <c r="D49" s="3"/>
    </row>
    <row r="50" spans="1:4" ht="12.75">
      <c r="A50" s="38"/>
      <c r="B50" s="3"/>
      <c r="C50" s="3"/>
      <c r="D50" s="3"/>
    </row>
    <row r="51" spans="1:4" ht="12.75">
      <c r="A51" s="38"/>
      <c r="B51" s="3"/>
      <c r="C51" s="3"/>
      <c r="D51" s="3"/>
    </row>
    <row r="52" spans="1:4" ht="12.75">
      <c r="A52" s="38"/>
      <c r="B52" s="3"/>
      <c r="C52" s="3"/>
      <c r="D52" s="3"/>
    </row>
    <row r="53" spans="1:4" ht="12.75">
      <c r="A53" s="38"/>
      <c r="B53" s="3"/>
      <c r="C53" s="3"/>
      <c r="D53" s="3"/>
    </row>
    <row r="54" spans="1:4" ht="12.75">
      <c r="A54" s="38"/>
      <c r="B54" s="3"/>
      <c r="C54" s="3"/>
      <c r="D54" s="3"/>
    </row>
    <row r="55" spans="1:4" ht="12.75">
      <c r="A55" s="38"/>
      <c r="B55" s="3"/>
      <c r="C55" s="3"/>
      <c r="D55" s="3"/>
    </row>
    <row r="56" spans="1:4" ht="12.75">
      <c r="A56" s="38"/>
      <c r="B56" s="3"/>
      <c r="C56" s="3"/>
      <c r="D56" s="3"/>
    </row>
    <row r="57" spans="1:4" ht="12.75">
      <c r="A57" s="38"/>
      <c r="B57" s="3"/>
      <c r="C57" s="3"/>
      <c r="D57" s="3"/>
    </row>
    <row r="58" spans="1:4" ht="12.75">
      <c r="A58" s="38"/>
      <c r="B58" s="3"/>
      <c r="C58" s="3"/>
      <c r="D58" s="3"/>
    </row>
    <row r="59" spans="1:4" ht="12.75">
      <c r="A59" s="38"/>
      <c r="B59" s="3"/>
      <c r="C59" s="3"/>
      <c r="D59" s="3"/>
    </row>
    <row r="60" spans="1:4" ht="12.75">
      <c r="A60" s="38"/>
      <c r="B60" s="3"/>
      <c r="C60" s="3"/>
      <c r="D60" s="3"/>
    </row>
    <row r="61" spans="1:4" ht="12.75">
      <c r="A61" s="38"/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&amp;C12. melléklet a 24/2011. (XI. 24.)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C10"/>
  <sheetViews>
    <sheetView workbookViewId="0" topLeftCell="A3">
      <selection activeCell="C5" sqref="C5"/>
    </sheetView>
  </sheetViews>
  <sheetFormatPr defaultColWidth="9.140625" defaultRowHeight="12.75"/>
  <cols>
    <col min="2" max="2" width="55.00390625" style="0" customWidth="1"/>
    <col min="3" max="3" width="18.28125" style="0" customWidth="1"/>
  </cols>
  <sheetData>
    <row r="1" ht="24.75" customHeight="1"/>
    <row r="2" spans="1:3" ht="31.5">
      <c r="A2" s="48" t="s">
        <v>284</v>
      </c>
      <c r="B2" s="32"/>
      <c r="C2" s="32"/>
    </row>
    <row r="3" ht="18" customHeight="1"/>
    <row r="4" ht="18" customHeight="1"/>
    <row r="5" ht="18" customHeight="1">
      <c r="C5" s="4" t="s">
        <v>437</v>
      </c>
    </row>
    <row r="6" spans="1:3" ht="18" customHeight="1">
      <c r="A6" s="92" t="s">
        <v>285</v>
      </c>
      <c r="B6" s="92"/>
      <c r="C6" s="22" t="s">
        <v>260</v>
      </c>
    </row>
    <row r="7" spans="1:3" ht="18" customHeight="1">
      <c r="A7" s="2" t="s">
        <v>286</v>
      </c>
      <c r="B7" s="2"/>
      <c r="C7" s="2"/>
    </row>
    <row r="8" spans="1:3" ht="18" customHeight="1">
      <c r="A8" s="2" t="s">
        <v>243</v>
      </c>
      <c r="B8" s="2" t="s">
        <v>287</v>
      </c>
      <c r="C8" s="8">
        <v>462</v>
      </c>
    </row>
    <row r="9" spans="1:3" ht="51">
      <c r="A9" s="2" t="s">
        <v>248</v>
      </c>
      <c r="B9" s="11" t="s">
        <v>288</v>
      </c>
      <c r="C9" s="8">
        <v>1000</v>
      </c>
    </row>
    <row r="10" spans="1:3" ht="18" customHeight="1">
      <c r="A10" s="6" t="s">
        <v>289</v>
      </c>
      <c r="B10" s="6"/>
      <c r="C10" s="7">
        <v>1462</v>
      </c>
    </row>
  </sheetData>
  <mergeCells count="1">
    <mergeCell ref="A6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&amp;C13. melléklet a 24/2011. (XI.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C9" sqref="C9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3" ht="12.75">
      <c r="A1" s="35" t="s">
        <v>426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35" t="s">
        <v>334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3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205</v>
      </c>
    </row>
    <row r="5" spans="1:13" ht="41.25" customHeight="1">
      <c r="A5" s="102" t="s">
        <v>328</v>
      </c>
      <c r="B5" s="106" t="s">
        <v>329</v>
      </c>
      <c r="C5" s="92"/>
      <c r="D5" s="105" t="s">
        <v>330</v>
      </c>
      <c r="E5" s="105"/>
      <c r="F5" s="105" t="s">
        <v>331</v>
      </c>
      <c r="G5" s="105"/>
      <c r="H5" s="105" t="s">
        <v>332</v>
      </c>
      <c r="I5" s="105"/>
      <c r="J5" s="105" t="s">
        <v>333</v>
      </c>
      <c r="K5" s="105"/>
      <c r="L5" s="105" t="s">
        <v>185</v>
      </c>
      <c r="M5" s="105"/>
    </row>
    <row r="6" spans="1:13" ht="12.75">
      <c r="A6" s="103"/>
      <c r="B6" s="100" t="s">
        <v>1</v>
      </c>
      <c r="C6" s="101"/>
      <c r="D6" s="100" t="s">
        <v>1</v>
      </c>
      <c r="E6" s="101"/>
      <c r="F6" s="100" t="s">
        <v>1</v>
      </c>
      <c r="G6" s="101"/>
      <c r="H6" s="100" t="s">
        <v>1</v>
      </c>
      <c r="I6" s="101"/>
      <c r="J6" s="100" t="s">
        <v>1</v>
      </c>
      <c r="K6" s="101"/>
      <c r="L6" s="100" t="s">
        <v>1</v>
      </c>
      <c r="M6" s="101"/>
    </row>
    <row r="7" spans="1:13" ht="12.75">
      <c r="A7" s="104"/>
      <c r="B7" s="1" t="s">
        <v>0</v>
      </c>
      <c r="C7" s="1" t="s">
        <v>39</v>
      </c>
      <c r="D7" s="1" t="s">
        <v>0</v>
      </c>
      <c r="E7" s="1" t="s">
        <v>39</v>
      </c>
      <c r="F7" s="1" t="s">
        <v>0</v>
      </c>
      <c r="G7" s="1" t="s">
        <v>39</v>
      </c>
      <c r="H7" s="1" t="s">
        <v>0</v>
      </c>
      <c r="I7" s="1" t="s">
        <v>39</v>
      </c>
      <c r="J7" s="1" t="s">
        <v>0</v>
      </c>
      <c r="K7" s="1" t="s">
        <v>39</v>
      </c>
      <c r="L7" s="1" t="s">
        <v>0</v>
      </c>
      <c r="M7" s="1" t="s">
        <v>39</v>
      </c>
    </row>
    <row r="8" spans="1:13" ht="22.5">
      <c r="A8" s="56" t="s">
        <v>335</v>
      </c>
      <c r="B8" s="8">
        <v>2212</v>
      </c>
      <c r="C8" s="8">
        <v>142</v>
      </c>
      <c r="D8" s="8"/>
      <c r="E8" s="8"/>
      <c r="F8" s="8"/>
      <c r="G8" s="8"/>
      <c r="H8" s="8"/>
      <c r="I8" s="8"/>
      <c r="J8" s="8"/>
      <c r="K8" s="8"/>
      <c r="L8" s="8">
        <f>B8+D8+F8+H8+J8</f>
        <v>2212</v>
      </c>
      <c r="M8" s="8">
        <f>C8+E8+G8+I8+K8</f>
        <v>142</v>
      </c>
    </row>
    <row r="9" spans="1:13" ht="22.5" customHeight="1">
      <c r="A9" s="56" t="s">
        <v>336</v>
      </c>
      <c r="B9" s="8">
        <v>18000</v>
      </c>
      <c r="C9" s="8">
        <v>18000</v>
      </c>
      <c r="D9" s="8">
        <v>150</v>
      </c>
      <c r="E9" s="8">
        <v>150</v>
      </c>
      <c r="F9" s="8">
        <v>4700</v>
      </c>
      <c r="G9" s="8">
        <v>4700</v>
      </c>
      <c r="H9" s="8">
        <v>600</v>
      </c>
      <c r="I9" s="8">
        <v>600</v>
      </c>
      <c r="J9" s="8"/>
      <c r="K9" s="8"/>
      <c r="L9" s="8">
        <f aca="true" t="shared" si="0" ref="L9:L14">B9+D9+F9+H9+J9</f>
        <v>23450</v>
      </c>
      <c r="M9" s="8">
        <f aca="true" t="shared" si="1" ref="M9:M14">C9+E9+G9+I9+K9</f>
        <v>23450</v>
      </c>
    </row>
    <row r="10" spans="1:13" ht="22.5" customHeight="1">
      <c r="A10" s="56" t="s">
        <v>337</v>
      </c>
      <c r="B10" s="8"/>
      <c r="C10" s="8"/>
      <c r="D10" s="8">
        <v>38</v>
      </c>
      <c r="E10" s="8">
        <v>38</v>
      </c>
      <c r="F10" s="8">
        <v>1175</v>
      </c>
      <c r="G10" s="8">
        <v>1175</v>
      </c>
      <c r="H10" s="8"/>
      <c r="I10" s="8"/>
      <c r="J10" s="8"/>
      <c r="K10" s="8"/>
      <c r="L10" s="8">
        <f t="shared" si="0"/>
        <v>1213</v>
      </c>
      <c r="M10" s="8">
        <f t="shared" si="1"/>
        <v>1213</v>
      </c>
    </row>
    <row r="11" spans="1:13" ht="22.5">
      <c r="A11" s="56" t="s">
        <v>338</v>
      </c>
      <c r="B11" s="8"/>
      <c r="C11" s="8"/>
      <c r="D11" s="8"/>
      <c r="E11" s="8"/>
      <c r="F11" s="8"/>
      <c r="G11" s="8"/>
      <c r="H11" s="8"/>
      <c r="I11" s="8"/>
      <c r="J11" s="8">
        <v>6000</v>
      </c>
      <c r="K11" s="8">
        <v>6000</v>
      </c>
      <c r="L11" s="8">
        <f t="shared" si="0"/>
        <v>6000</v>
      </c>
      <c r="M11" s="8">
        <f t="shared" si="1"/>
        <v>6000</v>
      </c>
    </row>
    <row r="12" spans="1:13" ht="22.5" customHeight="1">
      <c r="A12" s="56" t="s">
        <v>339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>
        <f t="shared" si="0"/>
        <v>0</v>
      </c>
      <c r="M12" s="8">
        <f t="shared" si="1"/>
        <v>0</v>
      </c>
    </row>
    <row r="13" spans="1:13" ht="22.5" customHeight="1">
      <c r="A13" s="56" t="s">
        <v>340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8">
        <f t="shared" si="1"/>
        <v>0</v>
      </c>
    </row>
    <row r="14" spans="1:13" ht="22.5">
      <c r="A14" s="56" t="s">
        <v>341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8">
        <f t="shared" si="1"/>
        <v>0</v>
      </c>
    </row>
    <row r="15" spans="1:13" ht="22.5">
      <c r="A15" s="57" t="s">
        <v>342</v>
      </c>
      <c r="B15" s="7">
        <f>SUM(B8:B14)</f>
        <v>20212</v>
      </c>
      <c r="C15" s="7">
        <f aca="true" t="shared" si="2" ref="C15:M15">SUM(C8:C14)</f>
        <v>18142</v>
      </c>
      <c r="D15" s="7">
        <f t="shared" si="2"/>
        <v>188</v>
      </c>
      <c r="E15" s="7">
        <f t="shared" si="2"/>
        <v>188</v>
      </c>
      <c r="F15" s="7">
        <f t="shared" si="2"/>
        <v>5875</v>
      </c>
      <c r="G15" s="7">
        <f t="shared" si="2"/>
        <v>5875</v>
      </c>
      <c r="H15" s="7">
        <f t="shared" si="2"/>
        <v>600</v>
      </c>
      <c r="I15" s="7">
        <f t="shared" si="2"/>
        <v>600</v>
      </c>
      <c r="J15" s="7">
        <f t="shared" si="2"/>
        <v>6000</v>
      </c>
      <c r="K15" s="7">
        <f t="shared" si="2"/>
        <v>6000</v>
      </c>
      <c r="L15" s="7">
        <f t="shared" si="2"/>
        <v>32875</v>
      </c>
      <c r="M15" s="7">
        <f t="shared" si="2"/>
        <v>30805</v>
      </c>
    </row>
    <row r="16" spans="1:13" ht="22.5">
      <c r="A16" s="56" t="s">
        <v>343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2.5">
      <c r="A17" s="56" t="s">
        <v>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2.5">
      <c r="A18" s="56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2.5">
      <c r="A19" s="58" t="s">
        <v>363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2.5">
      <c r="A20" s="56" t="s">
        <v>362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2.5">
      <c r="A21" s="57" t="s">
        <v>344</v>
      </c>
      <c r="B21" s="7">
        <f>SUM(B15:B19)</f>
        <v>20212</v>
      </c>
      <c r="C21" s="7">
        <f aca="true" t="shared" si="3" ref="C21:M21">SUM(C15:C19)</f>
        <v>18142</v>
      </c>
      <c r="D21" s="7">
        <f t="shared" si="3"/>
        <v>188</v>
      </c>
      <c r="E21" s="7">
        <f t="shared" si="3"/>
        <v>188</v>
      </c>
      <c r="F21" s="7">
        <f t="shared" si="3"/>
        <v>5875</v>
      </c>
      <c r="G21" s="7">
        <f t="shared" si="3"/>
        <v>5875</v>
      </c>
      <c r="H21" s="7">
        <f t="shared" si="3"/>
        <v>600</v>
      </c>
      <c r="I21" s="7">
        <f t="shared" si="3"/>
        <v>600</v>
      </c>
      <c r="J21" s="7">
        <f t="shared" si="3"/>
        <v>6000</v>
      </c>
      <c r="K21" s="7">
        <f t="shared" si="3"/>
        <v>6000</v>
      </c>
      <c r="L21" s="7">
        <f t="shared" si="3"/>
        <v>32875</v>
      </c>
      <c r="M21" s="7">
        <f t="shared" si="3"/>
        <v>30805</v>
      </c>
    </row>
    <row r="22" ht="12.75">
      <c r="A22" s="54"/>
    </row>
    <row r="23" ht="12.75">
      <c r="A23" s="54"/>
    </row>
    <row r="24" ht="12.75">
      <c r="A24" s="54"/>
    </row>
    <row r="25" ht="12.75">
      <c r="A25" s="54"/>
    </row>
    <row r="26" ht="12.75">
      <c r="A26" s="54"/>
    </row>
    <row r="27" ht="12.75">
      <c r="A27" s="54"/>
    </row>
    <row r="28" ht="12.75">
      <c r="A28" s="54"/>
    </row>
    <row r="29" ht="12.75">
      <c r="A29" s="54"/>
    </row>
    <row r="30" ht="12.75">
      <c r="A30" s="54"/>
    </row>
    <row r="31" ht="12.75">
      <c r="A31" s="54"/>
    </row>
    <row r="32" ht="12.75">
      <c r="A32" s="54"/>
    </row>
    <row r="33" ht="12.75">
      <c r="A33" s="54"/>
    </row>
    <row r="34" ht="12.75">
      <c r="A34" s="54"/>
    </row>
    <row r="35" ht="12.75">
      <c r="A35" s="54"/>
    </row>
    <row r="36" ht="12.75">
      <c r="A36" s="34"/>
    </row>
  </sheetData>
  <mergeCells count="13">
    <mergeCell ref="L6:M6"/>
    <mergeCell ref="L5:M5"/>
    <mergeCell ref="B5:C5"/>
    <mergeCell ref="D5:E5"/>
    <mergeCell ref="F5:G5"/>
    <mergeCell ref="A5:A7"/>
    <mergeCell ref="B6:C6"/>
    <mergeCell ref="D6:E6"/>
    <mergeCell ref="J5:K5"/>
    <mergeCell ref="H5:I5"/>
    <mergeCell ref="F6:G6"/>
    <mergeCell ref="H6:I6"/>
    <mergeCell ref="J6:K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&amp;C2/a. melléklet a 24/2011. (XI. 24.) önkormányzati rendelethez</oddHeader>
    <oddFooter>&amp;C1.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5">
      <selection activeCell="A3" sqref="A3:A5"/>
    </sheetView>
  </sheetViews>
  <sheetFormatPr defaultColWidth="9.140625" defaultRowHeight="12.75"/>
  <cols>
    <col min="1" max="1" width="37.57421875" style="0" customWidth="1"/>
  </cols>
  <sheetData>
    <row r="1" spans="1:11" ht="15.75">
      <c r="A1" s="26" t="s">
        <v>436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15.75">
      <c r="A2" s="47"/>
    </row>
    <row r="3" spans="1:11" ht="12.75">
      <c r="A3" s="109" t="s">
        <v>290</v>
      </c>
      <c r="B3" s="92" t="s">
        <v>291</v>
      </c>
      <c r="C3" s="92"/>
      <c r="D3" s="92" t="s">
        <v>292</v>
      </c>
      <c r="E3" s="92"/>
      <c r="F3" s="92" t="s">
        <v>293</v>
      </c>
      <c r="G3" s="92"/>
      <c r="H3" s="92" t="s">
        <v>294</v>
      </c>
      <c r="I3" s="92"/>
      <c r="J3" s="92" t="s">
        <v>204</v>
      </c>
      <c r="K3" s="92"/>
    </row>
    <row r="4" spans="1:11" ht="12.75">
      <c r="A4" s="153"/>
      <c r="B4" s="151" t="s">
        <v>295</v>
      </c>
      <c r="C4" s="152"/>
      <c r="D4" s="151" t="s">
        <v>295</v>
      </c>
      <c r="E4" s="152"/>
      <c r="F4" s="151" t="s">
        <v>295</v>
      </c>
      <c r="G4" s="152"/>
      <c r="H4" s="151" t="s">
        <v>295</v>
      </c>
      <c r="I4" s="152"/>
      <c r="J4" s="151" t="s">
        <v>295</v>
      </c>
      <c r="K4" s="152"/>
    </row>
    <row r="5" spans="1:11" ht="12.75">
      <c r="A5" s="111"/>
      <c r="B5" s="73" t="s">
        <v>0</v>
      </c>
      <c r="C5" s="73" t="s">
        <v>39</v>
      </c>
      <c r="D5" s="73" t="s">
        <v>0</v>
      </c>
      <c r="E5" s="73" t="s">
        <v>39</v>
      </c>
      <c r="F5" s="73" t="s">
        <v>0</v>
      </c>
      <c r="G5" s="73" t="s">
        <v>39</v>
      </c>
      <c r="H5" s="73" t="s">
        <v>0</v>
      </c>
      <c r="I5" s="73" t="s">
        <v>39</v>
      </c>
      <c r="J5" s="73" t="s">
        <v>0</v>
      </c>
      <c r="K5" s="73" t="s">
        <v>39</v>
      </c>
    </row>
    <row r="6" spans="1:11" ht="12.75">
      <c r="A6" s="6" t="s">
        <v>296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0" t="s">
        <v>297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49" t="s">
        <v>298</v>
      </c>
      <c r="B8" s="2">
        <v>21</v>
      </c>
      <c r="C8" s="2"/>
      <c r="D8" s="2"/>
      <c r="E8" s="2"/>
      <c r="F8" s="2"/>
      <c r="G8" s="2"/>
      <c r="H8" s="2"/>
      <c r="I8" s="2"/>
      <c r="J8" s="2">
        <f>B8+D8+F8+H8</f>
        <v>21</v>
      </c>
      <c r="K8" s="2">
        <f>C8+E8+G8+I8</f>
        <v>0</v>
      </c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0" t="s">
        <v>299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49" t="s">
        <v>300</v>
      </c>
      <c r="B11" s="2">
        <v>8</v>
      </c>
      <c r="C11" s="2"/>
      <c r="D11" s="2"/>
      <c r="E11" s="2"/>
      <c r="F11" s="2"/>
      <c r="G11" s="2"/>
      <c r="H11" s="2"/>
      <c r="I11" s="2"/>
      <c r="J11" s="2">
        <f aca="true" t="shared" si="0" ref="J11:K13">B11+D11+F11+H11</f>
        <v>8</v>
      </c>
      <c r="K11" s="2">
        <f t="shared" si="0"/>
        <v>0</v>
      </c>
    </row>
    <row r="12" spans="1:11" ht="12.75">
      <c r="A12" s="49" t="s">
        <v>301</v>
      </c>
      <c r="B12" s="2">
        <v>19</v>
      </c>
      <c r="C12" s="2"/>
      <c r="D12" s="2"/>
      <c r="E12" s="2"/>
      <c r="F12" s="2"/>
      <c r="G12" s="2"/>
      <c r="H12" s="2"/>
      <c r="I12" s="2"/>
      <c r="J12" s="2">
        <f t="shared" si="0"/>
        <v>19</v>
      </c>
      <c r="K12" s="2">
        <f t="shared" si="0"/>
        <v>0</v>
      </c>
    </row>
    <row r="13" spans="1:11" ht="12.75">
      <c r="A13" s="49" t="s">
        <v>302</v>
      </c>
      <c r="B13" s="2">
        <v>1</v>
      </c>
      <c r="C13" s="2"/>
      <c r="D13" s="2"/>
      <c r="E13" s="2"/>
      <c r="F13" s="2"/>
      <c r="G13" s="2"/>
      <c r="H13" s="2"/>
      <c r="I13" s="2"/>
      <c r="J13" s="2">
        <f t="shared" si="0"/>
        <v>1</v>
      </c>
      <c r="K13" s="2">
        <f t="shared" si="0"/>
        <v>0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0" t="s">
        <v>303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49" t="s">
        <v>304</v>
      </c>
      <c r="B16" s="2">
        <v>3</v>
      </c>
      <c r="C16" s="2"/>
      <c r="D16" s="2"/>
      <c r="E16" s="2"/>
      <c r="F16" s="2"/>
      <c r="G16" s="2"/>
      <c r="H16" s="2"/>
      <c r="I16" s="2"/>
      <c r="J16" s="2">
        <f aca="true" t="shared" si="1" ref="J16:K19">B16+D16+F16+H16</f>
        <v>3</v>
      </c>
      <c r="K16" s="2">
        <f t="shared" si="1"/>
        <v>0</v>
      </c>
    </row>
    <row r="17" spans="1:11" ht="12.75">
      <c r="A17" s="49" t="s">
        <v>305</v>
      </c>
      <c r="B17" s="2">
        <v>15</v>
      </c>
      <c r="C17" s="2"/>
      <c r="D17" s="2"/>
      <c r="E17" s="2"/>
      <c r="F17" s="2"/>
      <c r="G17" s="2"/>
      <c r="H17" s="2"/>
      <c r="I17" s="2"/>
      <c r="J17" s="2">
        <f t="shared" si="1"/>
        <v>15</v>
      </c>
      <c r="K17" s="2">
        <f t="shared" si="1"/>
        <v>0</v>
      </c>
    </row>
    <row r="18" spans="1:11" ht="12.75">
      <c r="A18" s="49" t="s">
        <v>306</v>
      </c>
      <c r="B18" s="2">
        <v>3</v>
      </c>
      <c r="C18" s="2"/>
      <c r="D18" s="2"/>
      <c r="E18" s="2"/>
      <c r="F18" s="2"/>
      <c r="G18" s="2"/>
      <c r="H18" s="2"/>
      <c r="I18" s="2"/>
      <c r="J18" s="2">
        <f t="shared" si="1"/>
        <v>3</v>
      </c>
      <c r="K18" s="2">
        <f t="shared" si="1"/>
        <v>0</v>
      </c>
    </row>
    <row r="19" spans="1:11" ht="12.75">
      <c r="A19" s="49" t="s">
        <v>307</v>
      </c>
      <c r="B19" s="2">
        <v>3</v>
      </c>
      <c r="C19" s="2"/>
      <c r="D19" s="2"/>
      <c r="E19" s="2"/>
      <c r="F19" s="2"/>
      <c r="G19" s="2"/>
      <c r="H19" s="2"/>
      <c r="I19" s="2"/>
      <c r="J19" s="2">
        <f t="shared" si="1"/>
        <v>3</v>
      </c>
      <c r="K19" s="2">
        <f t="shared" si="1"/>
        <v>0</v>
      </c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0" t="s">
        <v>308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49" t="s">
        <v>309</v>
      </c>
      <c r="B22" s="2">
        <v>2</v>
      </c>
      <c r="C22" s="2"/>
      <c r="D22" s="2"/>
      <c r="E22" s="2"/>
      <c r="F22" s="2"/>
      <c r="G22" s="2"/>
      <c r="H22" s="2"/>
      <c r="I22" s="2"/>
      <c r="J22" s="2">
        <f>B22+D22+F22+H22</f>
        <v>2</v>
      </c>
      <c r="K22" s="2">
        <f>C22+E22+G22+I22</f>
        <v>0</v>
      </c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6" t="s">
        <v>310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0" t="s">
        <v>286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49" t="s">
        <v>311</v>
      </c>
      <c r="B26" s="2"/>
      <c r="C26" s="2"/>
      <c r="D26" s="2">
        <v>18</v>
      </c>
      <c r="E26" s="2"/>
      <c r="F26" s="2"/>
      <c r="G26" s="2"/>
      <c r="H26" s="2">
        <v>2</v>
      </c>
      <c r="I26" s="2"/>
      <c r="J26" s="2">
        <f>B26+D26+F26+H26</f>
        <v>20</v>
      </c>
      <c r="K26" s="2">
        <f>C26+E26+G26+I26</f>
        <v>0</v>
      </c>
    </row>
    <row r="27" spans="1:11" ht="12.75">
      <c r="A27" s="49" t="s">
        <v>312</v>
      </c>
      <c r="B27" s="2">
        <v>3</v>
      </c>
      <c r="C27" s="2"/>
      <c r="D27" s="2"/>
      <c r="E27" s="2"/>
      <c r="F27" s="2"/>
      <c r="G27" s="2"/>
      <c r="H27" s="2"/>
      <c r="I27" s="2"/>
      <c r="J27" s="2">
        <f>B27+D27+F27+H27</f>
        <v>3</v>
      </c>
      <c r="K27" s="2">
        <f>C27+E27+G27+I27</f>
        <v>0</v>
      </c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6" t="s">
        <v>313</v>
      </c>
      <c r="B29" s="6">
        <f>SUM(B6:B27)</f>
        <v>78</v>
      </c>
      <c r="C29" s="6">
        <f aca="true" t="shared" si="2" ref="C29:K29">SUM(C6:C27)</f>
        <v>0</v>
      </c>
      <c r="D29" s="6">
        <f t="shared" si="2"/>
        <v>18</v>
      </c>
      <c r="E29" s="6">
        <f t="shared" si="2"/>
        <v>0</v>
      </c>
      <c r="F29" s="6">
        <f t="shared" si="2"/>
        <v>0</v>
      </c>
      <c r="G29" s="6">
        <f t="shared" si="2"/>
        <v>0</v>
      </c>
      <c r="H29" s="6">
        <f t="shared" si="2"/>
        <v>2</v>
      </c>
      <c r="I29" s="6">
        <f t="shared" si="2"/>
        <v>0</v>
      </c>
      <c r="J29" s="6">
        <f t="shared" si="2"/>
        <v>98</v>
      </c>
      <c r="K29" s="6">
        <f t="shared" si="2"/>
        <v>0</v>
      </c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49" t="s">
        <v>314</v>
      </c>
      <c r="B31" s="2"/>
      <c r="C31" s="2"/>
      <c r="D31" s="2"/>
      <c r="E31" s="2"/>
      <c r="F31" s="2"/>
      <c r="G31" s="2"/>
      <c r="H31" s="2">
        <v>70</v>
      </c>
      <c r="I31" s="2"/>
      <c r="J31" s="2">
        <f>B31+D31+F31+H31</f>
        <v>70</v>
      </c>
      <c r="K31" s="2">
        <f>C31+E31+G31+I31</f>
        <v>0</v>
      </c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6" t="s">
        <v>315</v>
      </c>
      <c r="B33" s="6">
        <f>SUM(B29:B32)</f>
        <v>78</v>
      </c>
      <c r="C33" s="6">
        <f aca="true" t="shared" si="3" ref="C33:K33">SUM(C29:C32)</f>
        <v>0</v>
      </c>
      <c r="D33" s="6">
        <f t="shared" si="3"/>
        <v>18</v>
      </c>
      <c r="E33" s="6">
        <f t="shared" si="3"/>
        <v>0</v>
      </c>
      <c r="F33" s="6">
        <f t="shared" si="3"/>
        <v>0</v>
      </c>
      <c r="G33" s="6">
        <f t="shared" si="3"/>
        <v>0</v>
      </c>
      <c r="H33" s="6">
        <f t="shared" si="3"/>
        <v>72</v>
      </c>
      <c r="I33" s="6">
        <f t="shared" si="3"/>
        <v>0</v>
      </c>
      <c r="J33" s="6">
        <f t="shared" si="3"/>
        <v>168</v>
      </c>
      <c r="K33" s="6">
        <f t="shared" si="3"/>
        <v>0</v>
      </c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49" t="s">
        <v>316</v>
      </c>
      <c r="B35" s="2"/>
      <c r="C35" s="2"/>
      <c r="D35" s="2"/>
      <c r="E35" s="2"/>
      <c r="F35" s="2">
        <v>6</v>
      </c>
      <c r="G35" s="2"/>
      <c r="H35" s="2"/>
      <c r="I35" s="2"/>
      <c r="J35" s="2">
        <f>B35+D35+F35+H35</f>
        <v>6</v>
      </c>
      <c r="K35" s="2">
        <f>C35+E35+G35+I35</f>
        <v>0</v>
      </c>
    </row>
    <row r="36" spans="1:11" ht="12.75">
      <c r="A36" s="6" t="s">
        <v>422</v>
      </c>
      <c r="B36" s="6">
        <f>SUM(B33:B35)</f>
        <v>78</v>
      </c>
      <c r="C36" s="6">
        <f aca="true" t="shared" si="4" ref="C36:K36">SUM(C33:C35)</f>
        <v>0</v>
      </c>
      <c r="D36" s="6">
        <f t="shared" si="4"/>
        <v>18</v>
      </c>
      <c r="E36" s="6">
        <f t="shared" si="4"/>
        <v>0</v>
      </c>
      <c r="F36" s="6">
        <f t="shared" si="4"/>
        <v>6</v>
      </c>
      <c r="G36" s="6">
        <f t="shared" si="4"/>
        <v>0</v>
      </c>
      <c r="H36" s="6">
        <f t="shared" si="4"/>
        <v>72</v>
      </c>
      <c r="I36" s="6">
        <f t="shared" si="4"/>
        <v>0</v>
      </c>
      <c r="J36" s="6">
        <f t="shared" si="4"/>
        <v>174</v>
      </c>
      <c r="K36" s="6">
        <f t="shared" si="4"/>
        <v>0</v>
      </c>
    </row>
  </sheetData>
  <mergeCells count="11">
    <mergeCell ref="B3:C3"/>
    <mergeCell ref="D3:E3"/>
    <mergeCell ref="F3:G3"/>
    <mergeCell ref="A3:A5"/>
    <mergeCell ref="B4:C4"/>
    <mergeCell ref="D4:E4"/>
    <mergeCell ref="F4:G4"/>
    <mergeCell ref="H4:I4"/>
    <mergeCell ref="J4:K4"/>
    <mergeCell ref="H3:I3"/>
    <mergeCell ref="J3:K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&amp;C14. melléklet a 24/2011. (XI. 24.)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191"/>
  <sheetViews>
    <sheetView workbookViewId="0" topLeftCell="A1">
      <selection activeCell="O65" sqref="O65"/>
    </sheetView>
  </sheetViews>
  <sheetFormatPr defaultColWidth="9.140625" defaultRowHeight="12.75"/>
  <cols>
    <col min="1" max="1" width="18.28125" style="0" customWidth="1"/>
    <col min="3" max="15" width="7.7109375" style="0" customWidth="1"/>
  </cols>
  <sheetData>
    <row r="1" spans="1:15" ht="12.75">
      <c r="A1" s="164" t="s">
        <v>466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2.75">
      <c r="A2" s="164" t="s">
        <v>41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ht="12.75">
      <c r="O3" s="4" t="s">
        <v>479</v>
      </c>
    </row>
    <row r="4" spans="1:15" ht="12.75">
      <c r="A4" s="166" t="s">
        <v>41</v>
      </c>
      <c r="B4" s="134" t="s">
        <v>462</v>
      </c>
      <c r="C4" s="122" t="s">
        <v>450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12.75">
      <c r="A5" s="166"/>
      <c r="B5" s="134"/>
      <c r="C5" s="80" t="s">
        <v>451</v>
      </c>
      <c r="D5" s="80" t="s">
        <v>452</v>
      </c>
      <c r="E5" s="80" t="s">
        <v>518</v>
      </c>
      <c r="F5" s="80" t="s">
        <v>453</v>
      </c>
      <c r="G5" s="80" t="s">
        <v>454</v>
      </c>
      <c r="H5" s="80" t="s">
        <v>455</v>
      </c>
      <c r="I5" s="80" t="s">
        <v>456</v>
      </c>
      <c r="J5" s="80" t="s">
        <v>457</v>
      </c>
      <c r="K5" s="80" t="s">
        <v>458</v>
      </c>
      <c r="L5" s="80" t="s">
        <v>459</v>
      </c>
      <c r="M5" s="80" t="s">
        <v>460</v>
      </c>
      <c r="N5" s="80" t="s">
        <v>461</v>
      </c>
      <c r="O5" s="81" t="s">
        <v>204</v>
      </c>
    </row>
    <row r="6" spans="1:15" ht="18" customHeight="1">
      <c r="A6" s="161" t="s">
        <v>464</v>
      </c>
      <c r="B6" s="82" t="s">
        <v>0</v>
      </c>
      <c r="C6" s="84">
        <v>17730</v>
      </c>
      <c r="D6" s="84">
        <v>17730</v>
      </c>
      <c r="E6" s="84">
        <v>17730</v>
      </c>
      <c r="F6" s="84">
        <v>17730</v>
      </c>
      <c r="G6" s="84">
        <v>17730</v>
      </c>
      <c r="H6" s="84">
        <v>17730</v>
      </c>
      <c r="I6" s="84">
        <v>17730</v>
      </c>
      <c r="J6" s="84">
        <v>17730</v>
      </c>
      <c r="K6" s="84">
        <v>17730</v>
      </c>
      <c r="L6" s="84">
        <v>17730</v>
      </c>
      <c r="M6" s="84">
        <v>17730</v>
      </c>
      <c r="N6" s="84">
        <v>18204</v>
      </c>
      <c r="O6" s="84">
        <f>SUM(C6:N6)</f>
        <v>213234</v>
      </c>
    </row>
    <row r="7" spans="1:15" ht="18" customHeight="1">
      <c r="A7" s="161"/>
      <c r="B7" s="82" t="s">
        <v>39</v>
      </c>
      <c r="C7" s="83">
        <v>18631</v>
      </c>
      <c r="D7" s="83">
        <v>18631</v>
      </c>
      <c r="E7" s="83">
        <v>18631</v>
      </c>
      <c r="F7" s="83">
        <v>18631</v>
      </c>
      <c r="G7" s="83">
        <v>18631</v>
      </c>
      <c r="H7" s="83">
        <v>18631</v>
      </c>
      <c r="I7" s="83">
        <v>18631</v>
      </c>
      <c r="J7" s="83">
        <v>18631</v>
      </c>
      <c r="K7" s="83">
        <v>18631</v>
      </c>
      <c r="L7" s="83">
        <v>18631</v>
      </c>
      <c r="M7" s="83">
        <v>18631</v>
      </c>
      <c r="N7" s="83">
        <v>19106</v>
      </c>
      <c r="O7" s="84">
        <f aca="true" t="shared" si="0" ref="O7:O46">SUM(C7:N7)</f>
        <v>224047</v>
      </c>
    </row>
    <row r="8" spans="1:15" ht="18" customHeight="1">
      <c r="A8" s="161" t="s">
        <v>463</v>
      </c>
      <c r="B8" s="82" t="s">
        <v>0</v>
      </c>
      <c r="C8" s="84">
        <v>4632</v>
      </c>
      <c r="D8" s="84">
        <v>4631</v>
      </c>
      <c r="E8" s="84">
        <v>4632</v>
      </c>
      <c r="F8" s="84">
        <v>4631</v>
      </c>
      <c r="G8" s="84">
        <v>4632</v>
      </c>
      <c r="H8" s="84">
        <v>4631</v>
      </c>
      <c r="I8" s="84">
        <v>4632</v>
      </c>
      <c r="J8" s="84">
        <v>4631</v>
      </c>
      <c r="K8" s="84">
        <v>4632</v>
      </c>
      <c r="L8" s="84">
        <v>4631</v>
      </c>
      <c r="M8" s="84">
        <v>4631</v>
      </c>
      <c r="N8" s="84">
        <v>4757</v>
      </c>
      <c r="O8" s="84">
        <f t="shared" si="0"/>
        <v>55703</v>
      </c>
    </row>
    <row r="9" spans="1:15" ht="18" customHeight="1">
      <c r="A9" s="161"/>
      <c r="B9" s="82" t="s">
        <v>39</v>
      </c>
      <c r="C9" s="83">
        <v>4793</v>
      </c>
      <c r="D9" s="83">
        <v>4792</v>
      </c>
      <c r="E9" s="83">
        <v>4793</v>
      </c>
      <c r="F9" s="83">
        <v>4792</v>
      </c>
      <c r="G9" s="83">
        <v>4793</v>
      </c>
      <c r="H9" s="83">
        <v>4792</v>
      </c>
      <c r="I9" s="83">
        <v>4793</v>
      </c>
      <c r="J9" s="83">
        <v>4792</v>
      </c>
      <c r="K9" s="83">
        <v>4793</v>
      </c>
      <c r="L9" s="83">
        <v>4792</v>
      </c>
      <c r="M9" s="83">
        <v>4792</v>
      </c>
      <c r="N9" s="83">
        <v>4920</v>
      </c>
      <c r="O9" s="84">
        <f t="shared" si="0"/>
        <v>57637</v>
      </c>
    </row>
    <row r="10" spans="1:15" ht="18" customHeight="1">
      <c r="A10" s="162" t="s">
        <v>465</v>
      </c>
      <c r="B10" s="82" t="s">
        <v>0</v>
      </c>
      <c r="C10" s="84">
        <v>12500</v>
      </c>
      <c r="D10" s="84">
        <v>11800</v>
      </c>
      <c r="E10" s="84">
        <v>10500</v>
      </c>
      <c r="F10" s="84">
        <v>9700</v>
      </c>
      <c r="G10" s="84">
        <v>9600</v>
      </c>
      <c r="H10" s="84">
        <v>8991</v>
      </c>
      <c r="I10" s="84">
        <v>7200</v>
      </c>
      <c r="J10" s="84">
        <v>7200</v>
      </c>
      <c r="K10" s="84">
        <v>17800</v>
      </c>
      <c r="L10" s="84">
        <v>8100</v>
      </c>
      <c r="M10" s="84">
        <v>10500</v>
      </c>
      <c r="N10" s="84">
        <v>11000</v>
      </c>
      <c r="O10" s="84">
        <f t="shared" si="0"/>
        <v>124891</v>
      </c>
    </row>
    <row r="11" spans="1:15" ht="18" customHeight="1">
      <c r="A11" s="163"/>
      <c r="B11" s="82" t="s">
        <v>39</v>
      </c>
      <c r="C11" s="83">
        <v>12628</v>
      </c>
      <c r="D11" s="83">
        <v>11928</v>
      </c>
      <c r="E11" s="83">
        <v>10628</v>
      </c>
      <c r="F11" s="83">
        <v>9828</v>
      </c>
      <c r="G11" s="83">
        <v>9728</v>
      </c>
      <c r="H11" s="83">
        <v>9119</v>
      </c>
      <c r="I11" s="83">
        <v>7328</v>
      </c>
      <c r="J11" s="83">
        <v>7328</v>
      </c>
      <c r="K11" s="83">
        <v>17928</v>
      </c>
      <c r="L11" s="83">
        <v>9963</v>
      </c>
      <c r="M11" s="83">
        <v>12363</v>
      </c>
      <c r="N11" s="83">
        <v>12867</v>
      </c>
      <c r="O11" s="84">
        <f t="shared" si="0"/>
        <v>131636</v>
      </c>
    </row>
    <row r="12" spans="1:15" ht="18" customHeight="1">
      <c r="A12" s="154" t="s">
        <v>467</v>
      </c>
      <c r="B12" s="82" t="s">
        <v>0</v>
      </c>
      <c r="C12" s="83"/>
      <c r="D12" s="83">
        <v>1000</v>
      </c>
      <c r="E12" s="83">
        <v>1200</v>
      </c>
      <c r="F12" s="83">
        <v>500</v>
      </c>
      <c r="G12" s="83">
        <v>1000</v>
      </c>
      <c r="H12" s="83">
        <v>500</v>
      </c>
      <c r="I12" s="83">
        <v>1000</v>
      </c>
      <c r="J12" s="83">
        <v>1000</v>
      </c>
      <c r="K12" s="83">
        <v>1512</v>
      </c>
      <c r="L12" s="83">
        <v>500</v>
      </c>
      <c r="M12" s="83">
        <v>600</v>
      </c>
      <c r="N12" s="83">
        <v>500</v>
      </c>
      <c r="O12" s="84">
        <f t="shared" si="0"/>
        <v>9312</v>
      </c>
    </row>
    <row r="13" spans="1:15" ht="18" customHeight="1">
      <c r="A13" s="155"/>
      <c r="B13" s="82" t="s">
        <v>39</v>
      </c>
      <c r="C13" s="83"/>
      <c r="D13" s="83">
        <v>1000</v>
      </c>
      <c r="E13" s="83">
        <v>1200</v>
      </c>
      <c r="F13" s="83">
        <v>500</v>
      </c>
      <c r="G13" s="83">
        <v>1000</v>
      </c>
      <c r="H13" s="83">
        <v>500</v>
      </c>
      <c r="I13" s="83">
        <v>1288</v>
      </c>
      <c r="J13" s="83">
        <v>1288</v>
      </c>
      <c r="K13" s="83">
        <v>1800</v>
      </c>
      <c r="L13" s="83">
        <v>788</v>
      </c>
      <c r="M13" s="83">
        <v>888</v>
      </c>
      <c r="N13" s="83">
        <v>793</v>
      </c>
      <c r="O13" s="84">
        <f t="shared" si="0"/>
        <v>11045</v>
      </c>
    </row>
    <row r="14" spans="1:15" ht="18" customHeight="1">
      <c r="A14" s="154" t="s">
        <v>468</v>
      </c>
      <c r="B14" s="82" t="s">
        <v>0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4">
        <f t="shared" si="0"/>
        <v>0</v>
      </c>
    </row>
    <row r="15" spans="1:15" ht="18" customHeight="1">
      <c r="A15" s="155"/>
      <c r="B15" s="82" t="s">
        <v>39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>
        <f t="shared" si="0"/>
        <v>0</v>
      </c>
    </row>
    <row r="16" spans="1:15" ht="18" customHeight="1">
      <c r="A16" s="154" t="s">
        <v>469</v>
      </c>
      <c r="B16" s="82" t="s">
        <v>0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>
        <f t="shared" si="0"/>
        <v>0</v>
      </c>
    </row>
    <row r="17" spans="1:15" ht="18" customHeight="1">
      <c r="A17" s="155"/>
      <c r="B17" s="82" t="s">
        <v>39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4">
        <f t="shared" si="0"/>
        <v>0</v>
      </c>
    </row>
    <row r="18" spans="1:15" ht="18" customHeight="1">
      <c r="A18" s="154" t="s">
        <v>126</v>
      </c>
      <c r="B18" s="82" t="s">
        <v>0</v>
      </c>
      <c r="C18" s="83">
        <v>7240</v>
      </c>
      <c r="D18" s="83">
        <v>7100</v>
      </c>
      <c r="E18" s="83">
        <v>6300</v>
      </c>
      <c r="F18" s="83">
        <v>6200</v>
      </c>
      <c r="G18" s="83">
        <v>6700</v>
      </c>
      <c r="H18" s="83">
        <v>5800</v>
      </c>
      <c r="I18" s="83">
        <v>5700</v>
      </c>
      <c r="J18" s="83">
        <v>6200</v>
      </c>
      <c r="K18" s="83">
        <v>6000</v>
      </c>
      <c r="L18" s="83">
        <v>6100</v>
      </c>
      <c r="M18" s="83">
        <v>6200</v>
      </c>
      <c r="N18" s="83">
        <v>7000</v>
      </c>
      <c r="O18" s="84">
        <f t="shared" si="0"/>
        <v>76540</v>
      </c>
    </row>
    <row r="19" spans="1:15" ht="18" customHeight="1">
      <c r="A19" s="160"/>
      <c r="B19" s="82" t="s">
        <v>39</v>
      </c>
      <c r="C19" s="83">
        <v>7240</v>
      </c>
      <c r="D19" s="83">
        <v>7100</v>
      </c>
      <c r="E19" s="83">
        <v>6300</v>
      </c>
      <c r="F19" s="83">
        <v>6200</v>
      </c>
      <c r="G19" s="83">
        <v>6700</v>
      </c>
      <c r="H19" s="83">
        <v>5906</v>
      </c>
      <c r="I19" s="83">
        <v>5700</v>
      </c>
      <c r="J19" s="83">
        <v>6200</v>
      </c>
      <c r="K19" s="83">
        <v>6000</v>
      </c>
      <c r="L19" s="83">
        <v>5840</v>
      </c>
      <c r="M19" s="83">
        <v>5940</v>
      </c>
      <c r="N19" s="83">
        <v>6720</v>
      </c>
      <c r="O19" s="84">
        <f t="shared" si="0"/>
        <v>75846</v>
      </c>
    </row>
    <row r="20" spans="1:15" ht="18" customHeight="1">
      <c r="A20" s="156" t="s">
        <v>470</v>
      </c>
      <c r="B20" s="82" t="s">
        <v>0</v>
      </c>
      <c r="C20" s="84">
        <f>C18+C16+C14+C12</f>
        <v>7240</v>
      </c>
      <c r="D20" s="84">
        <f aca="true" t="shared" si="1" ref="D20:O20">D18+D16+D14+D12</f>
        <v>8100</v>
      </c>
      <c r="E20" s="84">
        <f t="shared" si="1"/>
        <v>7500</v>
      </c>
      <c r="F20" s="84">
        <f t="shared" si="1"/>
        <v>6700</v>
      </c>
      <c r="G20" s="84">
        <f t="shared" si="1"/>
        <v>7700</v>
      </c>
      <c r="H20" s="84">
        <f t="shared" si="1"/>
        <v>6300</v>
      </c>
      <c r="I20" s="84">
        <f t="shared" si="1"/>
        <v>6700</v>
      </c>
      <c r="J20" s="84">
        <f t="shared" si="1"/>
        <v>7200</v>
      </c>
      <c r="K20" s="84">
        <f t="shared" si="1"/>
        <v>7512</v>
      </c>
      <c r="L20" s="84">
        <f t="shared" si="1"/>
        <v>6600</v>
      </c>
      <c r="M20" s="84">
        <f t="shared" si="1"/>
        <v>6800</v>
      </c>
      <c r="N20" s="84">
        <f t="shared" si="1"/>
        <v>7500</v>
      </c>
      <c r="O20" s="84">
        <f t="shared" si="1"/>
        <v>85852</v>
      </c>
    </row>
    <row r="21" spans="1:15" ht="18" customHeight="1">
      <c r="A21" s="157"/>
      <c r="B21" s="82" t="s">
        <v>39</v>
      </c>
      <c r="C21" s="84">
        <f>C19+C17+C15+C13</f>
        <v>7240</v>
      </c>
      <c r="D21" s="84">
        <f aca="true" t="shared" si="2" ref="D21:O21">D19+D17+D15+D13</f>
        <v>8100</v>
      </c>
      <c r="E21" s="84">
        <f t="shared" si="2"/>
        <v>7500</v>
      </c>
      <c r="F21" s="84">
        <f t="shared" si="2"/>
        <v>6700</v>
      </c>
      <c r="G21" s="84">
        <f t="shared" si="2"/>
        <v>7700</v>
      </c>
      <c r="H21" s="84">
        <f t="shared" si="2"/>
        <v>6406</v>
      </c>
      <c r="I21" s="84">
        <f t="shared" si="2"/>
        <v>6988</v>
      </c>
      <c r="J21" s="84">
        <f t="shared" si="2"/>
        <v>7488</v>
      </c>
      <c r="K21" s="84">
        <f t="shared" si="2"/>
        <v>7800</v>
      </c>
      <c r="L21" s="84">
        <f t="shared" si="2"/>
        <v>6628</v>
      </c>
      <c r="M21" s="84">
        <f t="shared" si="2"/>
        <v>6828</v>
      </c>
      <c r="N21" s="84">
        <f t="shared" si="2"/>
        <v>7513</v>
      </c>
      <c r="O21" s="84">
        <f t="shared" si="2"/>
        <v>86891</v>
      </c>
    </row>
    <row r="22" spans="1:15" ht="18" customHeight="1">
      <c r="A22" s="154" t="s">
        <v>140</v>
      </c>
      <c r="B22" s="82" t="s">
        <v>0</v>
      </c>
      <c r="C22" s="83"/>
      <c r="D22" s="83"/>
      <c r="E22" s="83">
        <v>900</v>
      </c>
      <c r="F22" s="83"/>
      <c r="G22" s="83"/>
      <c r="H22" s="83"/>
      <c r="I22" s="83"/>
      <c r="J22" s="83"/>
      <c r="K22" s="83"/>
      <c r="L22" s="83"/>
      <c r="M22" s="83"/>
      <c r="N22" s="83"/>
      <c r="O22" s="84">
        <f t="shared" si="0"/>
        <v>900</v>
      </c>
    </row>
    <row r="23" spans="1:15" ht="18" customHeight="1">
      <c r="A23" s="155"/>
      <c r="B23" s="82" t="s">
        <v>39</v>
      </c>
      <c r="C23" s="83"/>
      <c r="D23" s="83"/>
      <c r="E23" s="83">
        <v>900</v>
      </c>
      <c r="F23" s="83"/>
      <c r="G23" s="83"/>
      <c r="H23" s="83"/>
      <c r="I23" s="83"/>
      <c r="J23" s="83"/>
      <c r="K23" s="83"/>
      <c r="L23" s="83"/>
      <c r="M23" s="83"/>
      <c r="N23" s="83"/>
      <c r="O23" s="84">
        <f t="shared" si="0"/>
        <v>900</v>
      </c>
    </row>
    <row r="24" spans="1:15" ht="18" customHeight="1">
      <c r="A24" s="154" t="s">
        <v>471</v>
      </c>
      <c r="B24" s="82" t="s">
        <v>0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>
        <f t="shared" si="0"/>
        <v>0</v>
      </c>
    </row>
    <row r="25" spans="1:15" ht="18" customHeight="1">
      <c r="A25" s="155"/>
      <c r="B25" s="82" t="s">
        <v>39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>
        <f t="shared" si="0"/>
        <v>0</v>
      </c>
    </row>
    <row r="26" spans="1:15" ht="18" customHeight="1">
      <c r="A26" s="154" t="s">
        <v>142</v>
      </c>
      <c r="B26" s="82" t="s">
        <v>0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>
        <f t="shared" si="0"/>
        <v>0</v>
      </c>
    </row>
    <row r="27" spans="1:15" ht="18" customHeight="1">
      <c r="A27" s="155"/>
      <c r="B27" s="82" t="s">
        <v>39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>
        <f t="shared" si="0"/>
        <v>0</v>
      </c>
    </row>
    <row r="28" spans="1:15" ht="18" customHeight="1">
      <c r="A28" s="154" t="s">
        <v>472</v>
      </c>
      <c r="B28" s="82" t="s">
        <v>0</v>
      </c>
      <c r="C28" s="83"/>
      <c r="D28" s="83"/>
      <c r="E28" s="83">
        <v>225</v>
      </c>
      <c r="F28" s="83"/>
      <c r="G28" s="83"/>
      <c r="H28" s="83"/>
      <c r="I28" s="83"/>
      <c r="J28" s="83"/>
      <c r="K28" s="83"/>
      <c r="L28" s="83"/>
      <c r="M28" s="83"/>
      <c r="N28" s="83"/>
      <c r="O28" s="84">
        <f t="shared" si="0"/>
        <v>225</v>
      </c>
    </row>
    <row r="29" spans="1:15" ht="18" customHeight="1">
      <c r="A29" s="155"/>
      <c r="B29" s="82" t="s">
        <v>39</v>
      </c>
      <c r="C29" s="83"/>
      <c r="D29" s="83"/>
      <c r="E29" s="83">
        <v>225</v>
      </c>
      <c r="F29" s="83"/>
      <c r="G29" s="83"/>
      <c r="H29" s="83"/>
      <c r="I29" s="83"/>
      <c r="J29" s="83"/>
      <c r="K29" s="83"/>
      <c r="L29" s="83"/>
      <c r="M29" s="83"/>
      <c r="N29" s="83"/>
      <c r="O29" s="84">
        <f t="shared" si="0"/>
        <v>225</v>
      </c>
    </row>
    <row r="30" spans="1:15" ht="18" customHeight="1">
      <c r="A30" s="156" t="s">
        <v>473</v>
      </c>
      <c r="B30" s="82" t="s">
        <v>0</v>
      </c>
      <c r="C30" s="84">
        <f>C22+C24+C26+C28</f>
        <v>0</v>
      </c>
      <c r="D30" s="84">
        <f aca="true" t="shared" si="3" ref="D30:O30">D22+D24+D26+D28</f>
        <v>0</v>
      </c>
      <c r="E30" s="84">
        <f t="shared" si="3"/>
        <v>1125</v>
      </c>
      <c r="F30" s="84">
        <f t="shared" si="3"/>
        <v>0</v>
      </c>
      <c r="G30" s="84">
        <f t="shared" si="3"/>
        <v>0</v>
      </c>
      <c r="H30" s="84">
        <f t="shared" si="3"/>
        <v>0</v>
      </c>
      <c r="I30" s="84">
        <f t="shared" si="3"/>
        <v>0</v>
      </c>
      <c r="J30" s="84">
        <f t="shared" si="3"/>
        <v>0</v>
      </c>
      <c r="K30" s="84">
        <f t="shared" si="3"/>
        <v>0</v>
      </c>
      <c r="L30" s="84">
        <f t="shared" si="3"/>
        <v>0</v>
      </c>
      <c r="M30" s="84">
        <f t="shared" si="3"/>
        <v>0</v>
      </c>
      <c r="N30" s="84">
        <f t="shared" si="3"/>
        <v>0</v>
      </c>
      <c r="O30" s="84">
        <f t="shared" si="3"/>
        <v>1125</v>
      </c>
    </row>
    <row r="31" spans="1:15" ht="18" customHeight="1">
      <c r="A31" s="157"/>
      <c r="B31" s="82" t="s">
        <v>39</v>
      </c>
      <c r="C31" s="84">
        <f>C23+C25+C27+C29</f>
        <v>0</v>
      </c>
      <c r="D31" s="84">
        <f aca="true" t="shared" si="4" ref="D31:O31">D23+D25+D27+D29</f>
        <v>0</v>
      </c>
      <c r="E31" s="84">
        <f t="shared" si="4"/>
        <v>1125</v>
      </c>
      <c r="F31" s="84">
        <f t="shared" si="4"/>
        <v>0</v>
      </c>
      <c r="G31" s="84">
        <f t="shared" si="4"/>
        <v>0</v>
      </c>
      <c r="H31" s="84">
        <f t="shared" si="4"/>
        <v>0</v>
      </c>
      <c r="I31" s="84">
        <f t="shared" si="4"/>
        <v>0</v>
      </c>
      <c r="J31" s="84">
        <f t="shared" si="4"/>
        <v>0</v>
      </c>
      <c r="K31" s="84">
        <f t="shared" si="4"/>
        <v>0</v>
      </c>
      <c r="L31" s="84">
        <f t="shared" si="4"/>
        <v>0</v>
      </c>
      <c r="M31" s="84">
        <f t="shared" si="4"/>
        <v>0</v>
      </c>
      <c r="N31" s="84">
        <f t="shared" si="4"/>
        <v>0</v>
      </c>
      <c r="O31" s="84">
        <f t="shared" si="4"/>
        <v>1125</v>
      </c>
    </row>
    <row r="32" spans="1:15" ht="18" customHeight="1">
      <c r="A32" s="154" t="s">
        <v>148</v>
      </c>
      <c r="B32" s="82" t="s">
        <v>0</v>
      </c>
      <c r="C32" s="83">
        <v>370</v>
      </c>
      <c r="D32" s="83">
        <v>625</v>
      </c>
      <c r="E32" s="83">
        <v>2400</v>
      </c>
      <c r="F32" s="83">
        <v>1600</v>
      </c>
      <c r="G32" s="83"/>
      <c r="H32" s="83"/>
      <c r="I32" s="83"/>
      <c r="J32" s="83"/>
      <c r="K32" s="83">
        <v>640</v>
      </c>
      <c r="L32" s="83"/>
      <c r="M32" s="83"/>
      <c r="N32" s="83"/>
      <c r="O32" s="84">
        <f t="shared" si="0"/>
        <v>5635</v>
      </c>
    </row>
    <row r="33" spans="1:15" ht="18" customHeight="1">
      <c r="A33" s="155"/>
      <c r="B33" s="82" t="s">
        <v>39</v>
      </c>
      <c r="C33" s="83">
        <v>370</v>
      </c>
      <c r="D33" s="83">
        <v>625</v>
      </c>
      <c r="E33" s="83">
        <v>2400</v>
      </c>
      <c r="F33" s="83">
        <v>1600</v>
      </c>
      <c r="G33" s="83"/>
      <c r="H33" s="83"/>
      <c r="I33" s="83"/>
      <c r="J33" s="83"/>
      <c r="K33" s="83">
        <v>640</v>
      </c>
      <c r="L33" s="83"/>
      <c r="M33" s="83"/>
      <c r="N33" s="83"/>
      <c r="O33" s="84">
        <f t="shared" si="0"/>
        <v>5635</v>
      </c>
    </row>
    <row r="34" spans="1:15" ht="18" customHeight="1">
      <c r="A34" s="154" t="s">
        <v>156</v>
      </c>
      <c r="B34" s="82" t="s">
        <v>0</v>
      </c>
      <c r="C34" s="83">
        <v>92</v>
      </c>
      <c r="D34" s="83">
        <v>375</v>
      </c>
      <c r="E34" s="83"/>
      <c r="F34" s="83">
        <v>400</v>
      </c>
      <c r="G34" s="83"/>
      <c r="H34" s="83"/>
      <c r="I34" s="83"/>
      <c r="J34" s="83"/>
      <c r="K34" s="83">
        <v>160</v>
      </c>
      <c r="L34" s="83"/>
      <c r="M34" s="83"/>
      <c r="N34" s="83"/>
      <c r="O34" s="84">
        <f t="shared" si="0"/>
        <v>1027</v>
      </c>
    </row>
    <row r="35" spans="1:15" ht="18" customHeight="1">
      <c r="A35" s="155"/>
      <c r="B35" s="82" t="s">
        <v>39</v>
      </c>
      <c r="C35" s="83">
        <v>92</v>
      </c>
      <c r="D35" s="83">
        <v>375</v>
      </c>
      <c r="E35" s="83"/>
      <c r="F35" s="83">
        <v>400</v>
      </c>
      <c r="G35" s="83"/>
      <c r="H35" s="83"/>
      <c r="I35" s="83"/>
      <c r="J35" s="83"/>
      <c r="K35" s="83">
        <v>160</v>
      </c>
      <c r="L35" s="83"/>
      <c r="M35" s="83"/>
      <c r="N35" s="83"/>
      <c r="O35" s="84">
        <f t="shared" si="0"/>
        <v>1027</v>
      </c>
    </row>
    <row r="36" spans="1:15" ht="18" customHeight="1">
      <c r="A36" s="154" t="s">
        <v>155</v>
      </c>
      <c r="B36" s="82" t="s">
        <v>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4">
        <f t="shared" si="0"/>
        <v>0</v>
      </c>
    </row>
    <row r="37" spans="1:15" ht="18" customHeight="1">
      <c r="A37" s="155"/>
      <c r="B37" s="82" t="s">
        <v>39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4">
        <f t="shared" si="0"/>
        <v>0</v>
      </c>
    </row>
    <row r="38" spans="1:15" ht="18" customHeight="1">
      <c r="A38" s="158" t="s">
        <v>474</v>
      </c>
      <c r="B38" s="82" t="s">
        <v>0</v>
      </c>
      <c r="C38" s="84">
        <f>C32+C34+C36</f>
        <v>462</v>
      </c>
      <c r="D38" s="84">
        <f aca="true" t="shared" si="5" ref="D38:N38">D32+D34+D36</f>
        <v>1000</v>
      </c>
      <c r="E38" s="84">
        <f t="shared" si="5"/>
        <v>2400</v>
      </c>
      <c r="F38" s="84">
        <f t="shared" si="5"/>
        <v>2000</v>
      </c>
      <c r="G38" s="84">
        <f t="shared" si="5"/>
        <v>0</v>
      </c>
      <c r="H38" s="84">
        <f t="shared" si="5"/>
        <v>0</v>
      </c>
      <c r="I38" s="84">
        <f t="shared" si="5"/>
        <v>0</v>
      </c>
      <c r="J38" s="84">
        <f t="shared" si="5"/>
        <v>0</v>
      </c>
      <c r="K38" s="84">
        <f t="shared" si="5"/>
        <v>800</v>
      </c>
      <c r="L38" s="84">
        <f t="shared" si="5"/>
        <v>0</v>
      </c>
      <c r="M38" s="84">
        <f t="shared" si="5"/>
        <v>0</v>
      </c>
      <c r="N38" s="84">
        <f t="shared" si="5"/>
        <v>0</v>
      </c>
      <c r="O38" s="84">
        <f t="shared" si="0"/>
        <v>6662</v>
      </c>
    </row>
    <row r="39" spans="1:15" ht="18" customHeight="1">
      <c r="A39" s="159"/>
      <c r="B39" s="82" t="s">
        <v>39</v>
      </c>
      <c r="C39" s="84">
        <v>462</v>
      </c>
      <c r="D39" s="84">
        <v>1000</v>
      </c>
      <c r="E39" s="84">
        <v>2400</v>
      </c>
      <c r="F39" s="84">
        <v>2000</v>
      </c>
      <c r="G39" s="84">
        <v>0</v>
      </c>
      <c r="H39" s="84">
        <v>0</v>
      </c>
      <c r="I39" s="84">
        <v>0</v>
      </c>
      <c r="J39" s="84">
        <v>0</v>
      </c>
      <c r="K39" s="84">
        <v>800</v>
      </c>
      <c r="L39" s="84">
        <v>0</v>
      </c>
      <c r="M39" s="84">
        <v>0</v>
      </c>
      <c r="N39" s="84">
        <v>0</v>
      </c>
      <c r="O39" s="84">
        <f t="shared" si="0"/>
        <v>6662</v>
      </c>
    </row>
    <row r="40" spans="1:15" ht="18" customHeight="1">
      <c r="A40" s="156" t="s">
        <v>475</v>
      </c>
      <c r="B40" s="82" t="s">
        <v>0</v>
      </c>
      <c r="C40" s="83"/>
      <c r="D40" s="83"/>
      <c r="E40" s="83">
        <v>400</v>
      </c>
      <c r="F40" s="83">
        <v>29077</v>
      </c>
      <c r="G40" s="83">
        <v>200</v>
      </c>
      <c r="H40" s="83"/>
      <c r="I40" s="83">
        <v>1800</v>
      </c>
      <c r="J40" s="83">
        <v>200</v>
      </c>
      <c r="K40" s="83"/>
      <c r="L40" s="83">
        <v>1800</v>
      </c>
      <c r="M40" s="83"/>
      <c r="N40" s="83"/>
      <c r="O40" s="84">
        <f t="shared" si="0"/>
        <v>33477</v>
      </c>
    </row>
    <row r="41" spans="1:15" ht="18" customHeight="1">
      <c r="A41" s="157"/>
      <c r="B41" s="82" t="s">
        <v>39</v>
      </c>
      <c r="C41" s="83"/>
      <c r="D41" s="83"/>
      <c r="E41" s="83">
        <v>400</v>
      </c>
      <c r="F41" s="83">
        <v>30743</v>
      </c>
      <c r="G41" s="83">
        <v>200</v>
      </c>
      <c r="H41" s="83"/>
      <c r="I41" s="83">
        <v>3466</v>
      </c>
      <c r="J41" s="83">
        <v>200</v>
      </c>
      <c r="K41" s="83"/>
      <c r="L41" s="83">
        <v>1800</v>
      </c>
      <c r="M41" s="83">
        <v>1668</v>
      </c>
      <c r="N41" s="83"/>
      <c r="O41" s="84">
        <f t="shared" si="0"/>
        <v>38477</v>
      </c>
    </row>
    <row r="42" spans="1:15" ht="18" customHeight="1">
      <c r="A42" s="156" t="s">
        <v>476</v>
      </c>
      <c r="B42" s="82" t="s">
        <v>0</v>
      </c>
      <c r="C42" s="84">
        <f>C38+C30+C40+C20+C10+C8+C6</f>
        <v>42564</v>
      </c>
      <c r="D42" s="84">
        <f aca="true" t="shared" si="6" ref="D42:N42">D38+D30+D40+D20+D10+D8+D6</f>
        <v>43261</v>
      </c>
      <c r="E42" s="84">
        <f t="shared" si="6"/>
        <v>44287</v>
      </c>
      <c r="F42" s="84">
        <f t="shared" si="6"/>
        <v>69838</v>
      </c>
      <c r="G42" s="84">
        <f t="shared" si="6"/>
        <v>39862</v>
      </c>
      <c r="H42" s="84">
        <f t="shared" si="6"/>
        <v>37652</v>
      </c>
      <c r="I42" s="84">
        <f t="shared" si="6"/>
        <v>38062</v>
      </c>
      <c r="J42" s="84">
        <f t="shared" si="6"/>
        <v>36961</v>
      </c>
      <c r="K42" s="84">
        <f t="shared" si="6"/>
        <v>48474</v>
      </c>
      <c r="L42" s="84">
        <f t="shared" si="6"/>
        <v>38861</v>
      </c>
      <c r="M42" s="84">
        <f t="shared" si="6"/>
        <v>39661</v>
      </c>
      <c r="N42" s="84">
        <f t="shared" si="6"/>
        <v>41461</v>
      </c>
      <c r="O42" s="84">
        <f t="shared" si="0"/>
        <v>520944</v>
      </c>
    </row>
    <row r="43" spans="1:15" ht="18" customHeight="1">
      <c r="A43" s="157"/>
      <c r="B43" s="82" t="s">
        <v>39</v>
      </c>
      <c r="C43" s="84">
        <f aca="true" t="shared" si="7" ref="C43:N43">C7+C9+C11+C21+C31+C39+C41</f>
        <v>43754</v>
      </c>
      <c r="D43" s="84">
        <f t="shared" si="7"/>
        <v>44451</v>
      </c>
      <c r="E43" s="84">
        <f t="shared" si="7"/>
        <v>45477</v>
      </c>
      <c r="F43" s="84">
        <f t="shared" si="7"/>
        <v>72694</v>
      </c>
      <c r="G43" s="84">
        <f t="shared" si="7"/>
        <v>41052</v>
      </c>
      <c r="H43" s="84">
        <f t="shared" si="7"/>
        <v>38948</v>
      </c>
      <c r="I43" s="84">
        <f t="shared" si="7"/>
        <v>41206</v>
      </c>
      <c r="J43" s="84">
        <f t="shared" si="7"/>
        <v>38439</v>
      </c>
      <c r="K43" s="84">
        <f t="shared" si="7"/>
        <v>49952</v>
      </c>
      <c r="L43" s="84">
        <f t="shared" si="7"/>
        <v>41814</v>
      </c>
      <c r="M43" s="84">
        <f t="shared" si="7"/>
        <v>44282</v>
      </c>
      <c r="N43" s="83">
        <f t="shared" si="7"/>
        <v>44406</v>
      </c>
      <c r="O43" s="84">
        <f t="shared" si="0"/>
        <v>546475</v>
      </c>
    </row>
    <row r="44" spans="1:15" ht="18" customHeight="1">
      <c r="A44" s="154" t="s">
        <v>477</v>
      </c>
      <c r="B44" s="82" t="s">
        <v>0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>
        <v>7500</v>
      </c>
      <c r="O44" s="84">
        <f t="shared" si="0"/>
        <v>7500</v>
      </c>
    </row>
    <row r="45" spans="1:15" ht="18" customHeight="1">
      <c r="A45" s="155"/>
      <c r="B45" s="82" t="s">
        <v>39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>
        <v>705</v>
      </c>
      <c r="O45" s="84">
        <f t="shared" si="0"/>
        <v>705</v>
      </c>
    </row>
    <row r="46" spans="1:15" ht="18" customHeight="1">
      <c r="A46" s="156" t="s">
        <v>478</v>
      </c>
      <c r="B46" s="82" t="s">
        <v>0</v>
      </c>
      <c r="C46" s="84">
        <f>C44+C42</f>
        <v>42564</v>
      </c>
      <c r="D46" s="84">
        <f aca="true" t="shared" si="8" ref="D46:N46">D44+D42</f>
        <v>43261</v>
      </c>
      <c r="E46" s="84">
        <f t="shared" si="8"/>
        <v>44287</v>
      </c>
      <c r="F46" s="84">
        <f t="shared" si="8"/>
        <v>69838</v>
      </c>
      <c r="G46" s="84">
        <f t="shared" si="8"/>
        <v>39862</v>
      </c>
      <c r="H46" s="84">
        <f t="shared" si="8"/>
        <v>37652</v>
      </c>
      <c r="I46" s="84">
        <f t="shared" si="8"/>
        <v>38062</v>
      </c>
      <c r="J46" s="84">
        <f t="shared" si="8"/>
        <v>36961</v>
      </c>
      <c r="K46" s="84">
        <f t="shared" si="8"/>
        <v>48474</v>
      </c>
      <c r="L46" s="84">
        <f t="shared" si="8"/>
        <v>38861</v>
      </c>
      <c r="M46" s="84">
        <f t="shared" si="8"/>
        <v>39661</v>
      </c>
      <c r="N46" s="84">
        <f t="shared" si="8"/>
        <v>48961</v>
      </c>
      <c r="O46" s="84">
        <f t="shared" si="0"/>
        <v>528444</v>
      </c>
    </row>
    <row r="47" spans="1:15" ht="18" customHeight="1">
      <c r="A47" s="157"/>
      <c r="B47" s="82" t="s">
        <v>39</v>
      </c>
      <c r="C47" s="84">
        <f>C45+C43</f>
        <v>43754</v>
      </c>
      <c r="D47" s="84">
        <f aca="true" t="shared" si="9" ref="D47:O47">D45+D43</f>
        <v>44451</v>
      </c>
      <c r="E47" s="84">
        <f t="shared" si="9"/>
        <v>45477</v>
      </c>
      <c r="F47" s="84">
        <f t="shared" si="9"/>
        <v>72694</v>
      </c>
      <c r="G47" s="84">
        <f t="shared" si="9"/>
        <v>41052</v>
      </c>
      <c r="H47" s="84">
        <f t="shared" si="9"/>
        <v>38948</v>
      </c>
      <c r="I47" s="84">
        <f t="shared" si="9"/>
        <v>41206</v>
      </c>
      <c r="J47" s="84">
        <f t="shared" si="9"/>
        <v>38439</v>
      </c>
      <c r="K47" s="84">
        <f t="shared" si="9"/>
        <v>49952</v>
      </c>
      <c r="L47" s="84">
        <f t="shared" si="9"/>
        <v>41814</v>
      </c>
      <c r="M47" s="84">
        <f t="shared" si="9"/>
        <v>44282</v>
      </c>
      <c r="N47" s="84">
        <f t="shared" si="9"/>
        <v>45111</v>
      </c>
      <c r="O47" s="84">
        <f t="shared" si="9"/>
        <v>547180</v>
      </c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164" t="s">
        <v>506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</row>
    <row r="57" ht="12.75">
      <c r="O57" s="4" t="s">
        <v>479</v>
      </c>
    </row>
    <row r="58" spans="1:15" ht="12.75">
      <c r="A58" s="166" t="s">
        <v>40</v>
      </c>
      <c r="B58" s="134" t="s">
        <v>462</v>
      </c>
      <c r="C58" s="122" t="s">
        <v>480</v>
      </c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1:15" ht="12.75">
      <c r="A59" s="166"/>
      <c r="B59" s="134"/>
      <c r="C59" s="80" t="s">
        <v>451</v>
      </c>
      <c r="D59" s="80" t="s">
        <v>452</v>
      </c>
      <c r="E59" s="80" t="s">
        <v>518</v>
      </c>
      <c r="F59" s="80" t="s">
        <v>453</v>
      </c>
      <c r="G59" s="80" t="s">
        <v>454</v>
      </c>
      <c r="H59" s="80" t="s">
        <v>455</v>
      </c>
      <c r="I59" s="80" t="s">
        <v>456</v>
      </c>
      <c r="J59" s="80" t="s">
        <v>457</v>
      </c>
      <c r="K59" s="80" t="s">
        <v>458</v>
      </c>
      <c r="L59" s="80" t="s">
        <v>459</v>
      </c>
      <c r="M59" s="80" t="s">
        <v>460</v>
      </c>
      <c r="N59" s="80" t="s">
        <v>461</v>
      </c>
      <c r="O59" s="81" t="s">
        <v>204</v>
      </c>
    </row>
    <row r="60" spans="1:15" ht="16.5" customHeight="1">
      <c r="A60" s="167" t="s">
        <v>481</v>
      </c>
      <c r="B60" s="82" t="s">
        <v>0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6">
        <f>SUM(C60:N60)</f>
        <v>0</v>
      </c>
    </row>
    <row r="61" spans="1:15" ht="16.5" customHeight="1">
      <c r="A61" s="167"/>
      <c r="B61" s="82" t="s">
        <v>39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6">
        <f>SUM(C61:N61)</f>
        <v>0</v>
      </c>
    </row>
    <row r="62" spans="1:15" ht="16.5" customHeight="1">
      <c r="A62" s="167" t="s">
        <v>482</v>
      </c>
      <c r="B62" s="82" t="s">
        <v>0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6">
        <f>SUM(C62:N62)</f>
        <v>0</v>
      </c>
    </row>
    <row r="63" spans="1:15" ht="16.5" customHeight="1">
      <c r="A63" s="167"/>
      <c r="B63" s="82" t="s">
        <v>39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6">
        <f>SUM(C63:N63)</f>
        <v>0</v>
      </c>
    </row>
    <row r="64" spans="1:15" ht="16.5" customHeight="1">
      <c r="A64" s="167" t="s">
        <v>483</v>
      </c>
      <c r="B64" s="82" t="s">
        <v>0</v>
      </c>
      <c r="C64" s="85">
        <v>749</v>
      </c>
      <c r="D64" s="85">
        <v>402</v>
      </c>
      <c r="E64" s="85">
        <v>404</v>
      </c>
      <c r="F64" s="85">
        <v>402</v>
      </c>
      <c r="G64" s="85">
        <v>402</v>
      </c>
      <c r="H64" s="85">
        <v>404</v>
      </c>
      <c r="I64" s="85">
        <v>402</v>
      </c>
      <c r="J64" s="85">
        <v>403</v>
      </c>
      <c r="K64" s="85">
        <v>402</v>
      </c>
      <c r="L64" s="85">
        <v>402</v>
      </c>
      <c r="M64" s="85">
        <v>402</v>
      </c>
      <c r="N64" s="85">
        <v>402</v>
      </c>
      <c r="O64" s="86">
        <f>SUM(C64:N64)</f>
        <v>5176</v>
      </c>
    </row>
    <row r="65" spans="1:15" ht="16.5" customHeight="1">
      <c r="A65" s="167"/>
      <c r="B65" s="82" t="s">
        <v>39</v>
      </c>
      <c r="C65" s="85">
        <v>1402</v>
      </c>
      <c r="D65" s="85">
        <v>1055</v>
      </c>
      <c r="E65" s="85">
        <v>1057</v>
      </c>
      <c r="F65" s="85">
        <v>1055</v>
      </c>
      <c r="G65" s="85">
        <v>1055</v>
      </c>
      <c r="H65" s="85">
        <v>1057</v>
      </c>
      <c r="I65" s="85">
        <v>1055</v>
      </c>
      <c r="J65" s="85">
        <v>1056</v>
      </c>
      <c r="K65" s="85">
        <v>1055</v>
      </c>
      <c r="L65" s="85">
        <v>1055</v>
      </c>
      <c r="M65" s="85">
        <v>20</v>
      </c>
      <c r="N65" s="85">
        <v>24</v>
      </c>
      <c r="O65" s="86">
        <f aca="true" t="shared" si="10" ref="O65:O105">SUM(C65:N65)</f>
        <v>10946</v>
      </c>
    </row>
    <row r="66" spans="1:15" ht="16.5" customHeight="1">
      <c r="A66" s="167" t="s">
        <v>484</v>
      </c>
      <c r="B66" s="82" t="s">
        <v>0</v>
      </c>
      <c r="C66" s="85">
        <v>2185</v>
      </c>
      <c r="D66" s="85">
        <v>2184</v>
      </c>
      <c r="E66" s="85">
        <v>2184</v>
      </c>
      <c r="F66" s="85">
        <v>2184</v>
      </c>
      <c r="G66" s="85">
        <v>2184</v>
      </c>
      <c r="H66" s="85">
        <v>2184</v>
      </c>
      <c r="I66" s="85">
        <v>2184</v>
      </c>
      <c r="J66" s="85">
        <v>2184</v>
      </c>
      <c r="K66" s="85">
        <v>2184</v>
      </c>
      <c r="L66" s="85">
        <v>2184</v>
      </c>
      <c r="M66" s="85">
        <v>2184</v>
      </c>
      <c r="N66" s="85">
        <v>2184</v>
      </c>
      <c r="O66" s="86">
        <f t="shared" si="10"/>
        <v>26209</v>
      </c>
    </row>
    <row r="67" spans="1:15" ht="16.5" customHeight="1">
      <c r="A67" s="167"/>
      <c r="B67" s="82" t="s">
        <v>39</v>
      </c>
      <c r="C67" s="85">
        <v>2185</v>
      </c>
      <c r="D67" s="85">
        <v>2184</v>
      </c>
      <c r="E67" s="85">
        <v>2184</v>
      </c>
      <c r="F67" s="85">
        <v>2184</v>
      </c>
      <c r="G67" s="85">
        <v>2184</v>
      </c>
      <c r="H67" s="85">
        <v>2184</v>
      </c>
      <c r="I67" s="85">
        <v>2184</v>
      </c>
      <c r="J67" s="85">
        <v>2184</v>
      </c>
      <c r="K67" s="85">
        <v>2184</v>
      </c>
      <c r="L67" s="85">
        <v>2184</v>
      </c>
      <c r="M67" s="85">
        <v>2184</v>
      </c>
      <c r="N67" s="85">
        <v>2184</v>
      </c>
      <c r="O67" s="86">
        <f t="shared" si="10"/>
        <v>26209</v>
      </c>
    </row>
    <row r="68" spans="1:15" ht="16.5" customHeight="1">
      <c r="A68" s="167" t="s">
        <v>485</v>
      </c>
      <c r="B68" s="82" t="s">
        <v>0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6">
        <f t="shared" si="10"/>
        <v>0</v>
      </c>
    </row>
    <row r="69" spans="1:15" ht="16.5" customHeight="1">
      <c r="A69" s="167"/>
      <c r="B69" s="82" t="s">
        <v>39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6">
        <f t="shared" si="10"/>
        <v>0</v>
      </c>
    </row>
    <row r="70" spans="1:15" ht="16.5" customHeight="1">
      <c r="A70" s="167" t="s">
        <v>487</v>
      </c>
      <c r="B70" s="82" t="s">
        <v>0</v>
      </c>
      <c r="C70" s="85">
        <v>314</v>
      </c>
      <c r="D70" s="85">
        <v>316</v>
      </c>
      <c r="E70" s="85">
        <v>314</v>
      </c>
      <c r="F70" s="85">
        <v>314</v>
      </c>
      <c r="G70" s="85">
        <v>314</v>
      </c>
      <c r="H70" s="85">
        <v>314</v>
      </c>
      <c r="I70" s="85">
        <v>314</v>
      </c>
      <c r="J70" s="85">
        <v>314</v>
      </c>
      <c r="K70" s="85">
        <v>314</v>
      </c>
      <c r="L70" s="85">
        <v>314</v>
      </c>
      <c r="M70" s="85">
        <v>314</v>
      </c>
      <c r="N70" s="85">
        <v>314</v>
      </c>
      <c r="O70" s="86">
        <f t="shared" si="10"/>
        <v>3770</v>
      </c>
    </row>
    <row r="71" spans="1:15" ht="16.5" customHeight="1">
      <c r="A71" s="167"/>
      <c r="B71" s="82" t="s">
        <v>39</v>
      </c>
      <c r="C71" s="85">
        <v>314</v>
      </c>
      <c r="D71" s="85">
        <v>316</v>
      </c>
      <c r="E71" s="85">
        <v>314</v>
      </c>
      <c r="F71" s="85">
        <v>314</v>
      </c>
      <c r="G71" s="85">
        <v>314</v>
      </c>
      <c r="H71" s="85">
        <v>228</v>
      </c>
      <c r="I71" s="85">
        <v>314</v>
      </c>
      <c r="J71" s="85">
        <v>314</v>
      </c>
      <c r="K71" s="85">
        <v>314</v>
      </c>
      <c r="L71" s="85">
        <v>314</v>
      </c>
      <c r="M71" s="85">
        <v>314</v>
      </c>
      <c r="N71" s="85">
        <v>314</v>
      </c>
      <c r="O71" s="86">
        <f t="shared" si="10"/>
        <v>3684</v>
      </c>
    </row>
    <row r="72" spans="1:15" ht="16.5" customHeight="1">
      <c r="A72" s="167" t="s">
        <v>488</v>
      </c>
      <c r="B72" s="82" t="s">
        <v>0</v>
      </c>
      <c r="C72" s="85">
        <v>300</v>
      </c>
      <c r="D72" s="85">
        <v>500</v>
      </c>
      <c r="E72" s="85">
        <v>3000</v>
      </c>
      <c r="F72" s="85">
        <v>1000</v>
      </c>
      <c r="G72" s="85">
        <v>500</v>
      </c>
      <c r="H72" s="85">
        <v>500</v>
      </c>
      <c r="I72" s="85">
        <v>2000</v>
      </c>
      <c r="J72" s="85">
        <v>3000</v>
      </c>
      <c r="K72" s="85">
        <v>1000</v>
      </c>
      <c r="L72" s="85">
        <v>200</v>
      </c>
      <c r="M72" s="85"/>
      <c r="N72" s="85"/>
      <c r="O72" s="86">
        <f t="shared" si="10"/>
        <v>12000</v>
      </c>
    </row>
    <row r="73" spans="1:15" ht="16.5" customHeight="1">
      <c r="A73" s="167"/>
      <c r="B73" s="82" t="s">
        <v>39</v>
      </c>
      <c r="C73" s="85">
        <v>300</v>
      </c>
      <c r="D73" s="85">
        <v>500</v>
      </c>
      <c r="E73" s="85">
        <v>3000</v>
      </c>
      <c r="F73" s="85">
        <v>1000</v>
      </c>
      <c r="G73" s="85">
        <v>500</v>
      </c>
      <c r="H73" s="85">
        <v>500</v>
      </c>
      <c r="I73" s="85">
        <v>2000</v>
      </c>
      <c r="J73" s="85">
        <v>3000</v>
      </c>
      <c r="K73" s="85">
        <v>1000</v>
      </c>
      <c r="L73" s="85">
        <v>200</v>
      </c>
      <c r="M73" s="85"/>
      <c r="N73" s="85"/>
      <c r="O73" s="86">
        <f t="shared" si="10"/>
        <v>12000</v>
      </c>
    </row>
    <row r="74" spans="1:15" ht="16.5" customHeight="1">
      <c r="A74" s="167" t="s">
        <v>489</v>
      </c>
      <c r="B74" s="82" t="s">
        <v>0</v>
      </c>
      <c r="C74" s="85">
        <v>500</v>
      </c>
      <c r="D74" s="85">
        <v>700</v>
      </c>
      <c r="E74" s="85">
        <v>1400</v>
      </c>
      <c r="F74" s="85">
        <v>1600</v>
      </c>
      <c r="G74" s="85">
        <v>3000</v>
      </c>
      <c r="H74" s="85">
        <v>4500</v>
      </c>
      <c r="I74" s="85">
        <v>5000</v>
      </c>
      <c r="J74" s="85">
        <v>4000</v>
      </c>
      <c r="K74" s="85">
        <v>3000</v>
      </c>
      <c r="L74" s="85">
        <v>1500</v>
      </c>
      <c r="M74" s="85">
        <v>2000</v>
      </c>
      <c r="N74" s="85">
        <v>353</v>
      </c>
      <c r="O74" s="86">
        <f t="shared" si="10"/>
        <v>27553</v>
      </c>
    </row>
    <row r="75" spans="1:15" ht="16.5" customHeight="1">
      <c r="A75" s="167"/>
      <c r="B75" s="82" t="s">
        <v>39</v>
      </c>
      <c r="C75" s="85">
        <v>500</v>
      </c>
      <c r="D75" s="85">
        <v>700</v>
      </c>
      <c r="E75" s="85">
        <v>1400</v>
      </c>
      <c r="F75" s="85">
        <v>1600</v>
      </c>
      <c r="G75" s="85">
        <v>3000</v>
      </c>
      <c r="H75" s="85">
        <v>4500</v>
      </c>
      <c r="I75" s="85">
        <v>5000</v>
      </c>
      <c r="J75" s="85">
        <v>4000</v>
      </c>
      <c r="K75" s="85">
        <v>3000</v>
      </c>
      <c r="L75" s="85">
        <v>1500</v>
      </c>
      <c r="M75" s="85">
        <v>2000</v>
      </c>
      <c r="N75" s="85">
        <v>353</v>
      </c>
      <c r="O75" s="86">
        <f t="shared" si="10"/>
        <v>27553</v>
      </c>
    </row>
    <row r="76" spans="1:15" ht="16.5" customHeight="1">
      <c r="A76" s="167" t="s">
        <v>490</v>
      </c>
      <c r="B76" s="82" t="s">
        <v>0</v>
      </c>
      <c r="C76" s="85">
        <v>210</v>
      </c>
      <c r="D76" s="85">
        <v>200</v>
      </c>
      <c r="E76" s="85">
        <v>215</v>
      </c>
      <c r="F76" s="85">
        <v>210</v>
      </c>
      <c r="G76" s="85">
        <v>220</v>
      </c>
      <c r="H76" s="85">
        <v>204</v>
      </c>
      <c r="I76" s="85">
        <v>221</v>
      </c>
      <c r="J76" s="85">
        <v>148</v>
      </c>
      <c r="K76" s="85">
        <v>148</v>
      </c>
      <c r="L76" s="85">
        <v>220</v>
      </c>
      <c r="M76" s="85">
        <v>272</v>
      </c>
      <c r="N76" s="85">
        <v>232</v>
      </c>
      <c r="O76" s="86">
        <f t="shared" si="10"/>
        <v>2500</v>
      </c>
    </row>
    <row r="77" spans="1:15" ht="16.5" customHeight="1">
      <c r="A77" s="167"/>
      <c r="B77" s="82" t="s">
        <v>39</v>
      </c>
      <c r="C77" s="85">
        <v>210</v>
      </c>
      <c r="D77" s="85">
        <v>200</v>
      </c>
      <c r="E77" s="85">
        <v>215</v>
      </c>
      <c r="F77" s="85">
        <v>210</v>
      </c>
      <c r="G77" s="85">
        <v>220</v>
      </c>
      <c r="H77" s="85">
        <v>204</v>
      </c>
      <c r="I77" s="85">
        <v>221</v>
      </c>
      <c r="J77" s="85">
        <v>148</v>
      </c>
      <c r="K77" s="85">
        <v>148</v>
      </c>
      <c r="L77" s="85">
        <v>220</v>
      </c>
      <c r="M77" s="85">
        <v>272</v>
      </c>
      <c r="N77" s="85">
        <v>232</v>
      </c>
      <c r="O77" s="86">
        <f t="shared" si="10"/>
        <v>2500</v>
      </c>
    </row>
    <row r="78" spans="1:15" ht="16.5" customHeight="1">
      <c r="A78" s="167" t="s">
        <v>491</v>
      </c>
      <c r="B78" s="82" t="s">
        <v>0</v>
      </c>
      <c r="C78" s="85">
        <v>1500</v>
      </c>
      <c r="D78" s="85">
        <v>2000</v>
      </c>
      <c r="E78" s="85">
        <v>3500</v>
      </c>
      <c r="F78" s="85"/>
      <c r="G78" s="85"/>
      <c r="H78" s="85"/>
      <c r="I78" s="85">
        <v>2000</v>
      </c>
      <c r="J78" s="85">
        <v>2500</v>
      </c>
      <c r="K78" s="85">
        <v>1800</v>
      </c>
      <c r="L78" s="85">
        <v>350</v>
      </c>
      <c r="M78" s="85">
        <v>300</v>
      </c>
      <c r="N78" s="85">
        <v>50</v>
      </c>
      <c r="O78" s="86">
        <f t="shared" si="10"/>
        <v>14000</v>
      </c>
    </row>
    <row r="79" spans="1:15" ht="16.5" customHeight="1">
      <c r="A79" s="167"/>
      <c r="B79" s="82" t="s">
        <v>39</v>
      </c>
      <c r="C79" s="85">
        <v>1500</v>
      </c>
      <c r="D79" s="85">
        <v>2000</v>
      </c>
      <c r="E79" s="85">
        <v>3500</v>
      </c>
      <c r="F79" s="85"/>
      <c r="G79" s="85"/>
      <c r="H79" s="85"/>
      <c r="I79" s="85">
        <v>2000</v>
      </c>
      <c r="J79" s="85">
        <v>2500</v>
      </c>
      <c r="K79" s="85">
        <v>1800</v>
      </c>
      <c r="L79" s="85">
        <v>350</v>
      </c>
      <c r="M79" s="85">
        <v>300</v>
      </c>
      <c r="N79" s="85">
        <v>50</v>
      </c>
      <c r="O79" s="86">
        <f t="shared" si="10"/>
        <v>14000</v>
      </c>
    </row>
    <row r="80" spans="1:15" ht="16.5" customHeight="1">
      <c r="A80" s="167" t="s">
        <v>492</v>
      </c>
      <c r="B80" s="82" t="s">
        <v>0</v>
      </c>
      <c r="C80" s="85">
        <v>2425</v>
      </c>
      <c r="D80" s="85">
        <v>1680</v>
      </c>
      <c r="E80" s="85">
        <v>1337</v>
      </c>
      <c r="F80" s="85">
        <v>1546</v>
      </c>
      <c r="G80" s="85">
        <v>1545</v>
      </c>
      <c r="H80" s="85">
        <v>1453</v>
      </c>
      <c r="I80" s="85">
        <v>1451</v>
      </c>
      <c r="J80" s="85">
        <v>1680</v>
      </c>
      <c r="K80" s="85">
        <v>1337</v>
      </c>
      <c r="L80" s="85">
        <v>1546</v>
      </c>
      <c r="M80" s="85">
        <v>1662</v>
      </c>
      <c r="N80" s="85">
        <v>1433</v>
      </c>
      <c r="O80" s="86">
        <f t="shared" si="10"/>
        <v>19095</v>
      </c>
    </row>
    <row r="81" spans="1:15" ht="16.5" customHeight="1">
      <c r="A81" s="167"/>
      <c r="B81" s="82" t="s">
        <v>39</v>
      </c>
      <c r="C81" s="85">
        <v>2425</v>
      </c>
      <c r="D81" s="85">
        <v>1680</v>
      </c>
      <c r="E81" s="85">
        <v>1337</v>
      </c>
      <c r="F81" s="85">
        <v>1546</v>
      </c>
      <c r="G81" s="85">
        <v>1545</v>
      </c>
      <c r="H81" s="85">
        <v>1453</v>
      </c>
      <c r="I81" s="85">
        <v>1451</v>
      </c>
      <c r="J81" s="85">
        <v>1680</v>
      </c>
      <c r="K81" s="85">
        <v>1337</v>
      </c>
      <c r="L81" s="85">
        <v>1546</v>
      </c>
      <c r="M81" s="85">
        <v>1662</v>
      </c>
      <c r="N81" s="85">
        <v>1433</v>
      </c>
      <c r="O81" s="86">
        <f t="shared" si="10"/>
        <v>19095</v>
      </c>
    </row>
    <row r="82" spans="1:15" ht="16.5" customHeight="1">
      <c r="A82" s="167" t="s">
        <v>493</v>
      </c>
      <c r="B82" s="82" t="s">
        <v>0</v>
      </c>
      <c r="C82" s="85">
        <v>14726</v>
      </c>
      <c r="D82" s="85">
        <v>10204</v>
      </c>
      <c r="E82" s="85">
        <v>8117</v>
      </c>
      <c r="F82" s="85">
        <v>9392</v>
      </c>
      <c r="G82" s="85">
        <v>9392</v>
      </c>
      <c r="H82" s="85">
        <v>8813</v>
      </c>
      <c r="I82" s="85">
        <v>8813</v>
      </c>
      <c r="J82" s="85">
        <v>10205</v>
      </c>
      <c r="K82" s="85">
        <v>8117</v>
      </c>
      <c r="L82" s="85">
        <v>9392</v>
      </c>
      <c r="M82" s="85">
        <v>10088</v>
      </c>
      <c r="N82" s="85">
        <v>8697</v>
      </c>
      <c r="O82" s="86">
        <f t="shared" si="10"/>
        <v>115956</v>
      </c>
    </row>
    <row r="83" spans="1:15" ht="16.5" customHeight="1">
      <c r="A83" s="167"/>
      <c r="B83" s="82" t="s">
        <v>39</v>
      </c>
      <c r="C83" s="85">
        <v>14726</v>
      </c>
      <c r="D83" s="85">
        <v>10204</v>
      </c>
      <c r="E83" s="85">
        <v>8117</v>
      </c>
      <c r="F83" s="85">
        <v>9392</v>
      </c>
      <c r="G83" s="85">
        <v>9392</v>
      </c>
      <c r="H83" s="85">
        <v>8813</v>
      </c>
      <c r="I83" s="85">
        <v>8813</v>
      </c>
      <c r="J83" s="85">
        <v>10205</v>
      </c>
      <c r="K83" s="85">
        <v>8117</v>
      </c>
      <c r="L83" s="85">
        <v>9392</v>
      </c>
      <c r="M83" s="85">
        <v>10088</v>
      </c>
      <c r="N83" s="85">
        <v>8697</v>
      </c>
      <c r="O83" s="86">
        <f t="shared" si="10"/>
        <v>115956</v>
      </c>
    </row>
    <row r="84" spans="1:15" ht="16.5" customHeight="1">
      <c r="A84" s="167" t="s">
        <v>494</v>
      </c>
      <c r="B84" s="82" t="s">
        <v>0</v>
      </c>
      <c r="C84" s="85"/>
      <c r="D84" s="85"/>
      <c r="E84" s="85">
        <v>16087</v>
      </c>
      <c r="F84" s="85"/>
      <c r="G84" s="85"/>
      <c r="H84" s="85"/>
      <c r="I84" s="85"/>
      <c r="J84" s="85"/>
      <c r="K84" s="85"/>
      <c r="L84" s="85"/>
      <c r="M84" s="85"/>
      <c r="N84" s="85"/>
      <c r="O84" s="86">
        <f t="shared" si="10"/>
        <v>16087</v>
      </c>
    </row>
    <row r="85" spans="1:15" ht="16.5" customHeight="1">
      <c r="A85" s="167"/>
      <c r="B85" s="82" t="s">
        <v>39</v>
      </c>
      <c r="C85" s="85"/>
      <c r="D85" s="85"/>
      <c r="E85" s="85">
        <v>16087</v>
      </c>
      <c r="F85" s="85"/>
      <c r="G85" s="85"/>
      <c r="H85" s="85"/>
      <c r="I85" s="85"/>
      <c r="J85" s="85"/>
      <c r="K85" s="85"/>
      <c r="L85" s="85"/>
      <c r="M85" s="85"/>
      <c r="N85" s="85"/>
      <c r="O85" s="86">
        <f t="shared" si="10"/>
        <v>16087</v>
      </c>
    </row>
    <row r="86" spans="1:15" ht="16.5" customHeight="1">
      <c r="A86" s="167" t="s">
        <v>495</v>
      </c>
      <c r="B86" s="82" t="s">
        <v>0</v>
      </c>
      <c r="C86" s="85">
        <v>72</v>
      </c>
      <c r="D86" s="85">
        <v>72</v>
      </c>
      <c r="E86" s="85">
        <v>72</v>
      </c>
      <c r="F86" s="85">
        <v>72</v>
      </c>
      <c r="G86" s="85">
        <v>72</v>
      </c>
      <c r="H86" s="85">
        <v>72</v>
      </c>
      <c r="I86" s="85">
        <v>72</v>
      </c>
      <c r="J86" s="85">
        <v>72</v>
      </c>
      <c r="K86" s="85">
        <v>72</v>
      </c>
      <c r="L86" s="85">
        <v>72</v>
      </c>
      <c r="M86" s="85">
        <v>72</v>
      </c>
      <c r="N86" s="85">
        <v>74</v>
      </c>
      <c r="O86" s="86">
        <v>866</v>
      </c>
    </row>
    <row r="87" spans="1:15" ht="16.5" customHeight="1">
      <c r="A87" s="167"/>
      <c r="B87" s="82" t="s">
        <v>39</v>
      </c>
      <c r="C87" s="85">
        <v>72</v>
      </c>
      <c r="D87" s="85">
        <v>72</v>
      </c>
      <c r="E87" s="85">
        <v>72</v>
      </c>
      <c r="F87" s="85">
        <v>72</v>
      </c>
      <c r="G87" s="85">
        <v>72</v>
      </c>
      <c r="H87" s="85">
        <v>72</v>
      </c>
      <c r="I87" s="85">
        <v>72</v>
      </c>
      <c r="J87" s="85">
        <v>72</v>
      </c>
      <c r="K87" s="85">
        <v>72</v>
      </c>
      <c r="L87" s="85">
        <v>72</v>
      </c>
      <c r="M87" s="85">
        <v>72</v>
      </c>
      <c r="N87" s="85">
        <v>74</v>
      </c>
      <c r="O87" s="86">
        <f t="shared" si="10"/>
        <v>866</v>
      </c>
    </row>
    <row r="88" spans="1:15" ht="16.5" customHeight="1">
      <c r="A88" s="167" t="s">
        <v>496</v>
      </c>
      <c r="B88" s="82" t="s">
        <v>0</v>
      </c>
      <c r="C88" s="85">
        <v>450</v>
      </c>
      <c r="D88" s="85">
        <v>450</v>
      </c>
      <c r="E88" s="85">
        <v>450</v>
      </c>
      <c r="F88" s="85">
        <v>450</v>
      </c>
      <c r="G88" s="85">
        <v>450</v>
      </c>
      <c r="H88" s="85">
        <v>450</v>
      </c>
      <c r="I88" s="85">
        <v>450</v>
      </c>
      <c r="J88" s="85">
        <v>450</v>
      </c>
      <c r="K88" s="85">
        <v>450</v>
      </c>
      <c r="L88" s="85">
        <v>450</v>
      </c>
      <c r="M88" s="85">
        <v>450</v>
      </c>
      <c r="N88" s="85">
        <v>450</v>
      </c>
      <c r="O88" s="86">
        <f t="shared" si="10"/>
        <v>5400</v>
      </c>
    </row>
    <row r="89" spans="1:15" ht="16.5" customHeight="1">
      <c r="A89" s="167"/>
      <c r="B89" s="82" t="s">
        <v>39</v>
      </c>
      <c r="C89" s="85">
        <v>450</v>
      </c>
      <c r="D89" s="85">
        <v>450</v>
      </c>
      <c r="E89" s="85">
        <v>450</v>
      </c>
      <c r="F89" s="85">
        <v>450</v>
      </c>
      <c r="G89" s="85">
        <v>450</v>
      </c>
      <c r="H89" s="85">
        <v>450</v>
      </c>
      <c r="I89" s="85">
        <v>450</v>
      </c>
      <c r="J89" s="85">
        <v>450</v>
      </c>
      <c r="K89" s="85">
        <v>450</v>
      </c>
      <c r="L89" s="85">
        <v>450</v>
      </c>
      <c r="M89" s="85">
        <v>450</v>
      </c>
      <c r="N89" s="85">
        <v>450</v>
      </c>
      <c r="O89" s="86">
        <f t="shared" si="10"/>
        <v>5400</v>
      </c>
    </row>
    <row r="90" spans="1:15" ht="16.5" customHeight="1">
      <c r="A90" s="167" t="s">
        <v>497</v>
      </c>
      <c r="B90" s="82" t="s">
        <v>0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6">
        <f t="shared" si="10"/>
        <v>0</v>
      </c>
    </row>
    <row r="91" spans="1:15" ht="16.5" customHeight="1">
      <c r="A91" s="167"/>
      <c r="B91" s="82" t="s">
        <v>39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6">
        <f t="shared" si="10"/>
        <v>0</v>
      </c>
    </row>
    <row r="92" spans="1:15" ht="16.5" customHeight="1">
      <c r="A92" s="167" t="s">
        <v>498</v>
      </c>
      <c r="B92" s="82" t="s">
        <v>0</v>
      </c>
      <c r="C92" s="85">
        <v>2657</v>
      </c>
      <c r="D92" s="85">
        <v>1841</v>
      </c>
      <c r="E92" s="85">
        <v>1465</v>
      </c>
      <c r="F92" s="85">
        <v>1695</v>
      </c>
      <c r="G92" s="85">
        <v>1695</v>
      </c>
      <c r="H92" s="85">
        <v>1590</v>
      </c>
      <c r="I92" s="85">
        <v>1590</v>
      </c>
      <c r="J92" s="85">
        <v>1841</v>
      </c>
      <c r="K92" s="85">
        <v>1465</v>
      </c>
      <c r="L92" s="85">
        <v>1695</v>
      </c>
      <c r="M92" s="85">
        <v>1822</v>
      </c>
      <c r="N92" s="85">
        <v>1569</v>
      </c>
      <c r="O92" s="86">
        <f t="shared" si="10"/>
        <v>20925</v>
      </c>
    </row>
    <row r="93" spans="1:15" ht="16.5" customHeight="1">
      <c r="A93" s="167"/>
      <c r="B93" s="82" t="s">
        <v>39</v>
      </c>
      <c r="C93" s="85">
        <v>2657</v>
      </c>
      <c r="D93" s="85">
        <v>1841</v>
      </c>
      <c r="E93" s="85">
        <v>1465</v>
      </c>
      <c r="F93" s="85">
        <v>1695</v>
      </c>
      <c r="G93" s="85">
        <v>1695</v>
      </c>
      <c r="H93" s="85">
        <v>1590</v>
      </c>
      <c r="I93" s="85">
        <v>1590</v>
      </c>
      <c r="J93" s="85">
        <v>1841</v>
      </c>
      <c r="K93" s="85">
        <v>1465</v>
      </c>
      <c r="L93" s="85">
        <v>1695</v>
      </c>
      <c r="M93" s="85">
        <v>1822</v>
      </c>
      <c r="N93" s="85">
        <v>1569</v>
      </c>
      <c r="O93" s="86">
        <v>20925</v>
      </c>
    </row>
    <row r="94" spans="1:15" ht="16.5" customHeight="1">
      <c r="A94" s="167" t="s">
        <v>499</v>
      </c>
      <c r="B94" s="82" t="s">
        <v>0</v>
      </c>
      <c r="C94" s="85">
        <v>19185</v>
      </c>
      <c r="D94" s="85">
        <v>13293</v>
      </c>
      <c r="E94" s="85">
        <v>10574</v>
      </c>
      <c r="F94" s="85">
        <v>12236</v>
      </c>
      <c r="G94" s="85">
        <v>12236</v>
      </c>
      <c r="H94" s="85">
        <v>11480</v>
      </c>
      <c r="I94" s="85">
        <v>11480</v>
      </c>
      <c r="J94" s="85">
        <v>13293</v>
      </c>
      <c r="K94" s="85">
        <v>10574</v>
      </c>
      <c r="L94" s="85">
        <v>12236</v>
      </c>
      <c r="M94" s="85">
        <v>13142</v>
      </c>
      <c r="N94" s="85">
        <v>11329</v>
      </c>
      <c r="O94" s="86">
        <f t="shared" si="10"/>
        <v>151058</v>
      </c>
    </row>
    <row r="95" spans="1:15" ht="16.5" customHeight="1">
      <c r="A95" s="167"/>
      <c r="B95" s="82" t="s">
        <v>39</v>
      </c>
      <c r="C95" s="85">
        <v>19775</v>
      </c>
      <c r="D95" s="85">
        <v>13883</v>
      </c>
      <c r="E95" s="85">
        <v>11164</v>
      </c>
      <c r="F95" s="85">
        <v>12826</v>
      </c>
      <c r="G95" s="85">
        <v>12826</v>
      </c>
      <c r="H95" s="85">
        <v>12070</v>
      </c>
      <c r="I95" s="85">
        <v>12070</v>
      </c>
      <c r="J95" s="85">
        <v>13883</v>
      </c>
      <c r="K95" s="85">
        <v>11164</v>
      </c>
      <c r="L95" s="85">
        <v>12826</v>
      </c>
      <c r="M95" s="85">
        <v>13732</v>
      </c>
      <c r="N95" s="85">
        <v>11921</v>
      </c>
      <c r="O95" s="86">
        <f t="shared" si="10"/>
        <v>158140</v>
      </c>
    </row>
    <row r="96" spans="1:15" ht="16.5" customHeight="1">
      <c r="A96" s="167" t="s">
        <v>500</v>
      </c>
      <c r="B96" s="82" t="s">
        <v>0</v>
      </c>
      <c r="C96" s="85"/>
      <c r="D96" s="85"/>
      <c r="E96" s="85">
        <v>120</v>
      </c>
      <c r="F96" s="85">
        <v>28877</v>
      </c>
      <c r="G96" s="85"/>
      <c r="H96" s="85"/>
      <c r="I96" s="85">
        <v>180</v>
      </c>
      <c r="J96" s="85"/>
      <c r="K96" s="85"/>
      <c r="L96" s="85">
        <v>180</v>
      </c>
      <c r="M96" s="85"/>
      <c r="N96" s="85"/>
      <c r="O96" s="86">
        <f t="shared" si="10"/>
        <v>29357</v>
      </c>
    </row>
    <row r="97" spans="1:15" ht="16.5" customHeight="1">
      <c r="A97" s="167"/>
      <c r="B97" s="82" t="s">
        <v>39</v>
      </c>
      <c r="C97" s="85"/>
      <c r="D97" s="85"/>
      <c r="E97" s="85">
        <v>240</v>
      </c>
      <c r="F97" s="85">
        <v>28877</v>
      </c>
      <c r="G97" s="85"/>
      <c r="H97" s="85"/>
      <c r="I97" s="85">
        <v>180</v>
      </c>
      <c r="J97" s="85"/>
      <c r="K97" s="85"/>
      <c r="L97" s="85">
        <v>180</v>
      </c>
      <c r="M97" s="85"/>
      <c r="N97" s="85"/>
      <c r="O97" s="86">
        <f t="shared" si="10"/>
        <v>29477</v>
      </c>
    </row>
    <row r="98" spans="1:15" ht="16.5" customHeight="1">
      <c r="A98" s="167" t="s">
        <v>501</v>
      </c>
      <c r="B98" s="82" t="s">
        <v>0</v>
      </c>
      <c r="C98" s="85">
        <v>4807</v>
      </c>
      <c r="D98" s="85">
        <v>4807</v>
      </c>
      <c r="E98" s="85">
        <v>4807</v>
      </c>
      <c r="F98" s="85">
        <v>4807</v>
      </c>
      <c r="G98" s="85">
        <v>4807</v>
      </c>
      <c r="H98" s="85">
        <v>4807</v>
      </c>
      <c r="I98" s="85">
        <v>4807</v>
      </c>
      <c r="J98" s="85">
        <v>4807</v>
      </c>
      <c r="K98" s="85">
        <v>4807</v>
      </c>
      <c r="L98" s="85">
        <v>4807</v>
      </c>
      <c r="M98" s="85">
        <v>4808</v>
      </c>
      <c r="N98" s="85">
        <v>4808</v>
      </c>
      <c r="O98" s="86">
        <f t="shared" si="10"/>
        <v>57686</v>
      </c>
    </row>
    <row r="99" spans="1:15" ht="16.5" customHeight="1">
      <c r="A99" s="167"/>
      <c r="B99" s="82" t="s">
        <v>39</v>
      </c>
      <c r="C99" s="85">
        <v>4807</v>
      </c>
      <c r="D99" s="85">
        <v>4807</v>
      </c>
      <c r="E99" s="85">
        <v>4807</v>
      </c>
      <c r="F99" s="85">
        <v>4807</v>
      </c>
      <c r="G99" s="85">
        <v>4807</v>
      </c>
      <c r="H99" s="85">
        <v>4807</v>
      </c>
      <c r="I99" s="85">
        <v>4807</v>
      </c>
      <c r="J99" s="85">
        <v>4807</v>
      </c>
      <c r="K99" s="85">
        <v>4807</v>
      </c>
      <c r="L99" s="85">
        <v>4807</v>
      </c>
      <c r="M99" s="85">
        <v>4808</v>
      </c>
      <c r="N99" s="85">
        <v>4808</v>
      </c>
      <c r="O99" s="86">
        <f t="shared" si="10"/>
        <v>57686</v>
      </c>
    </row>
    <row r="100" spans="1:15" ht="16.5" customHeight="1">
      <c r="A100" s="167" t="s">
        <v>502</v>
      </c>
      <c r="B100" s="82" t="s">
        <v>0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6">
        <f t="shared" si="10"/>
        <v>0</v>
      </c>
    </row>
    <row r="101" spans="1:15" ht="16.5" customHeight="1">
      <c r="A101" s="167"/>
      <c r="B101" s="82" t="s">
        <v>39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6">
        <f t="shared" si="10"/>
        <v>0</v>
      </c>
    </row>
    <row r="102" spans="1:15" ht="16.5" customHeight="1">
      <c r="A102" s="167" t="s">
        <v>503</v>
      </c>
      <c r="B102" s="82" t="s">
        <v>0</v>
      </c>
      <c r="C102" s="85">
        <v>350</v>
      </c>
      <c r="D102" s="85">
        <v>350</v>
      </c>
      <c r="E102" s="85">
        <v>350</v>
      </c>
      <c r="F102" s="85">
        <v>350</v>
      </c>
      <c r="G102" s="85">
        <v>350</v>
      </c>
      <c r="H102" s="85">
        <v>350</v>
      </c>
      <c r="I102" s="85">
        <v>350</v>
      </c>
      <c r="J102" s="85">
        <v>350</v>
      </c>
      <c r="K102" s="85">
        <v>350</v>
      </c>
      <c r="L102" s="85">
        <v>350</v>
      </c>
      <c r="M102" s="85">
        <v>350</v>
      </c>
      <c r="N102" s="85">
        <v>350</v>
      </c>
      <c r="O102" s="86">
        <f t="shared" si="10"/>
        <v>4200</v>
      </c>
    </row>
    <row r="103" spans="1:15" ht="16.5" customHeight="1">
      <c r="A103" s="167"/>
      <c r="B103" s="82" t="s">
        <v>39</v>
      </c>
      <c r="C103" s="85">
        <v>350</v>
      </c>
      <c r="D103" s="85">
        <v>350</v>
      </c>
      <c r="E103" s="85">
        <v>350</v>
      </c>
      <c r="F103" s="85">
        <v>350</v>
      </c>
      <c r="G103" s="85">
        <v>350</v>
      </c>
      <c r="H103" s="85">
        <v>350</v>
      </c>
      <c r="I103" s="85">
        <v>350</v>
      </c>
      <c r="J103" s="85">
        <v>350</v>
      </c>
      <c r="K103" s="85">
        <v>350</v>
      </c>
      <c r="L103" s="85">
        <v>350</v>
      </c>
      <c r="M103" s="85">
        <v>350</v>
      </c>
      <c r="N103" s="85">
        <v>350</v>
      </c>
      <c r="O103" s="86">
        <v>4200</v>
      </c>
    </row>
    <row r="104" spans="1:15" ht="16.5" customHeight="1">
      <c r="A104" s="167" t="s">
        <v>504</v>
      </c>
      <c r="B104" s="82" t="s">
        <v>0</v>
      </c>
      <c r="C104" s="85">
        <v>1070</v>
      </c>
      <c r="D104" s="85">
        <v>1416</v>
      </c>
      <c r="E104" s="85">
        <v>1412</v>
      </c>
      <c r="F104" s="85">
        <v>1412</v>
      </c>
      <c r="G104" s="85">
        <v>1412</v>
      </c>
      <c r="H104" s="85">
        <v>1412</v>
      </c>
      <c r="I104" s="85">
        <v>1412</v>
      </c>
      <c r="J104" s="85">
        <v>1412</v>
      </c>
      <c r="K104" s="85">
        <v>1412</v>
      </c>
      <c r="L104" s="85">
        <v>1412</v>
      </c>
      <c r="M104" s="85">
        <v>1412</v>
      </c>
      <c r="N104" s="85">
        <v>1412</v>
      </c>
      <c r="O104" s="86">
        <f t="shared" si="10"/>
        <v>16606</v>
      </c>
    </row>
    <row r="105" spans="1:15" ht="16.5" customHeight="1">
      <c r="A105" s="167"/>
      <c r="B105" s="82" t="s">
        <v>39</v>
      </c>
      <c r="C105" s="85">
        <v>1557</v>
      </c>
      <c r="D105" s="85">
        <v>1903</v>
      </c>
      <c r="E105" s="85">
        <v>1899</v>
      </c>
      <c r="F105" s="85">
        <v>1899</v>
      </c>
      <c r="G105" s="85">
        <v>1899</v>
      </c>
      <c r="H105" s="85">
        <v>1899</v>
      </c>
      <c r="I105" s="85">
        <v>1899</v>
      </c>
      <c r="J105" s="85">
        <v>1899</v>
      </c>
      <c r="K105" s="85">
        <v>1899</v>
      </c>
      <c r="L105" s="85">
        <v>1899</v>
      </c>
      <c r="M105" s="85">
        <v>1899</v>
      </c>
      <c r="N105" s="85">
        <v>1905</v>
      </c>
      <c r="O105" s="85">
        <f t="shared" si="10"/>
        <v>22456</v>
      </c>
    </row>
    <row r="106" spans="1:15" ht="16.5" customHeight="1">
      <c r="A106" s="161" t="s">
        <v>486</v>
      </c>
      <c r="B106" s="82" t="s">
        <v>0</v>
      </c>
      <c r="C106" s="87">
        <f>C104+C102+C100+C98+C96+C94+C92+C90+C88+C86+C84+C82+C80+C78+C76+C74+C72+C70+C68+C66+C64+C62+C60</f>
        <v>51500</v>
      </c>
      <c r="D106" s="87">
        <f aca="true" t="shared" si="11" ref="D106:O107">D104+D102+D100+D98+D96+D94+D92+D90+D88+D86+D84+D82+D80+D78+D76+D74+D72+D70+D68+D66+D64+D62+D60</f>
        <v>40415</v>
      </c>
      <c r="E106" s="87">
        <f t="shared" si="11"/>
        <v>55808</v>
      </c>
      <c r="F106" s="87">
        <f t="shared" si="11"/>
        <v>66547</v>
      </c>
      <c r="G106" s="87">
        <f t="shared" si="11"/>
        <v>38579</v>
      </c>
      <c r="H106" s="87">
        <f t="shared" si="11"/>
        <v>38533</v>
      </c>
      <c r="I106" s="87">
        <f t="shared" si="11"/>
        <v>42726</v>
      </c>
      <c r="J106" s="87">
        <f t="shared" si="11"/>
        <v>46659</v>
      </c>
      <c r="K106" s="87">
        <f t="shared" si="11"/>
        <v>37432</v>
      </c>
      <c r="L106" s="87">
        <f t="shared" si="11"/>
        <v>37310</v>
      </c>
      <c r="M106" s="87">
        <f t="shared" si="11"/>
        <v>39278</v>
      </c>
      <c r="N106" s="87">
        <f t="shared" si="11"/>
        <v>33657</v>
      </c>
      <c r="O106" s="87">
        <f t="shared" si="11"/>
        <v>528444</v>
      </c>
    </row>
    <row r="107" spans="1:15" ht="16.5" customHeight="1">
      <c r="A107" s="161"/>
      <c r="B107" s="82" t="s">
        <v>39</v>
      </c>
      <c r="C107" s="87">
        <f>C105+C103+C101+C99+C97+C95+C93+C91+C89+C87+C85+C83+C81+C79+C77+C75+C73+C71+C69+C67+C65+C63+C61</f>
        <v>53230</v>
      </c>
      <c r="D107" s="87">
        <f aca="true" t="shared" si="12" ref="D107:N107">D105+D103+D101+D99+D97+D95+D93+D91+D89+D87+D85+D83+D81+D79+D77+D75+D73+D71+D69+D67+D65+D63+D61</f>
        <v>42145</v>
      </c>
      <c r="E107" s="87">
        <f t="shared" si="12"/>
        <v>57658</v>
      </c>
      <c r="F107" s="87">
        <f t="shared" si="12"/>
        <v>68277</v>
      </c>
      <c r="G107" s="87">
        <f t="shared" si="12"/>
        <v>40309</v>
      </c>
      <c r="H107" s="87">
        <f t="shared" si="12"/>
        <v>40177</v>
      </c>
      <c r="I107" s="87">
        <f t="shared" si="12"/>
        <v>44456</v>
      </c>
      <c r="J107" s="87">
        <f t="shared" si="12"/>
        <v>48389</v>
      </c>
      <c r="K107" s="87">
        <f t="shared" si="12"/>
        <v>39162</v>
      </c>
      <c r="L107" s="87">
        <f t="shared" si="12"/>
        <v>39040</v>
      </c>
      <c r="M107" s="87">
        <f t="shared" si="12"/>
        <v>39973</v>
      </c>
      <c r="N107" s="87">
        <f t="shared" si="12"/>
        <v>34364</v>
      </c>
      <c r="O107" s="87">
        <f t="shared" si="11"/>
        <v>547180</v>
      </c>
    </row>
    <row r="108" spans="1:15" ht="16.5" customHeight="1">
      <c r="A108" s="161" t="s">
        <v>505</v>
      </c>
      <c r="B108" s="82" t="s">
        <v>0</v>
      </c>
      <c r="C108" s="87">
        <f>C106-C46</f>
        <v>8936</v>
      </c>
      <c r="D108" s="87">
        <f aca="true" t="shared" si="13" ref="D108:O108">D106-D46</f>
        <v>-2846</v>
      </c>
      <c r="E108" s="87">
        <f t="shared" si="13"/>
        <v>11521</v>
      </c>
      <c r="F108" s="87">
        <f t="shared" si="13"/>
        <v>-3291</v>
      </c>
      <c r="G108" s="87">
        <f t="shared" si="13"/>
        <v>-1283</v>
      </c>
      <c r="H108" s="87">
        <f t="shared" si="13"/>
        <v>881</v>
      </c>
      <c r="I108" s="87">
        <f t="shared" si="13"/>
        <v>4664</v>
      </c>
      <c r="J108" s="87">
        <f t="shared" si="13"/>
        <v>9698</v>
      </c>
      <c r="K108" s="87">
        <f t="shared" si="13"/>
        <v>-11042</v>
      </c>
      <c r="L108" s="87">
        <f t="shared" si="13"/>
        <v>-1551</v>
      </c>
      <c r="M108" s="87">
        <f t="shared" si="13"/>
        <v>-383</v>
      </c>
      <c r="N108" s="87">
        <f t="shared" si="13"/>
        <v>-15304</v>
      </c>
      <c r="O108" s="87">
        <f t="shared" si="13"/>
        <v>0</v>
      </c>
    </row>
    <row r="109" spans="1:15" ht="16.5" customHeight="1">
      <c r="A109" s="161"/>
      <c r="B109" s="82" t="s">
        <v>39</v>
      </c>
      <c r="C109" s="87">
        <f>C107-C47</f>
        <v>9476</v>
      </c>
      <c r="D109" s="87">
        <f aca="true" t="shared" si="14" ref="D109:O109">D107-D47</f>
        <v>-2306</v>
      </c>
      <c r="E109" s="87">
        <f t="shared" si="14"/>
        <v>12181</v>
      </c>
      <c r="F109" s="87">
        <f t="shared" si="14"/>
        <v>-4417</v>
      </c>
      <c r="G109" s="87">
        <f t="shared" si="14"/>
        <v>-743</v>
      </c>
      <c r="H109" s="87">
        <f t="shared" si="14"/>
        <v>1229</v>
      </c>
      <c r="I109" s="87">
        <f t="shared" si="14"/>
        <v>3250</v>
      </c>
      <c r="J109" s="87">
        <f t="shared" si="14"/>
        <v>9950</v>
      </c>
      <c r="K109" s="87">
        <f t="shared" si="14"/>
        <v>-10790</v>
      </c>
      <c r="L109" s="87">
        <f t="shared" si="14"/>
        <v>-2774</v>
      </c>
      <c r="M109" s="87">
        <f t="shared" si="14"/>
        <v>-4309</v>
      </c>
      <c r="N109" s="87">
        <f t="shared" si="14"/>
        <v>-10747</v>
      </c>
      <c r="O109" s="87">
        <f t="shared" si="14"/>
        <v>0</v>
      </c>
    </row>
    <row r="110" spans="3:15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3:15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3:15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3:15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3:15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3:15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3:15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</sheetData>
  <mergeCells count="55">
    <mergeCell ref="A56:O56"/>
    <mergeCell ref="A102:A103"/>
    <mergeCell ref="A104:A105"/>
    <mergeCell ref="A106:A107"/>
    <mergeCell ref="A86:A87"/>
    <mergeCell ref="A88:A89"/>
    <mergeCell ref="A90:A91"/>
    <mergeCell ref="A92:A93"/>
    <mergeCell ref="A78:A79"/>
    <mergeCell ref="A80:A81"/>
    <mergeCell ref="A108:A109"/>
    <mergeCell ref="A94:A95"/>
    <mergeCell ref="A96:A97"/>
    <mergeCell ref="A98:A99"/>
    <mergeCell ref="A100:A101"/>
    <mergeCell ref="A82:A83"/>
    <mergeCell ref="A84:A85"/>
    <mergeCell ref="A70:A71"/>
    <mergeCell ref="A72:A73"/>
    <mergeCell ref="A74:A75"/>
    <mergeCell ref="A76:A77"/>
    <mergeCell ref="A62:A63"/>
    <mergeCell ref="A64:A65"/>
    <mergeCell ref="A66:A67"/>
    <mergeCell ref="A68:A69"/>
    <mergeCell ref="A58:A59"/>
    <mergeCell ref="B58:B59"/>
    <mergeCell ref="C58:O58"/>
    <mergeCell ref="A60:A61"/>
    <mergeCell ref="A8:A9"/>
    <mergeCell ref="A10:A11"/>
    <mergeCell ref="A2:O2"/>
    <mergeCell ref="A1:O1"/>
    <mergeCell ref="C4:O4"/>
    <mergeCell ref="A4:A5"/>
    <mergeCell ref="B4:B5"/>
    <mergeCell ref="A6:A7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44:A45"/>
    <mergeCell ref="A46:A47"/>
    <mergeCell ref="A36:A37"/>
    <mergeCell ref="A38:A39"/>
    <mergeCell ref="A40:A41"/>
    <mergeCell ref="A42:A4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&amp;C15. melléklet a 24/2011. (XI. 24.) önkormányzati rendelethez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D24"/>
  <sheetViews>
    <sheetView tabSelected="1" workbookViewId="0" topLeftCell="A1">
      <selection activeCell="A7" sqref="A7"/>
    </sheetView>
  </sheetViews>
  <sheetFormatPr defaultColWidth="9.140625" defaultRowHeight="12.75"/>
  <cols>
    <col min="1" max="1" width="18.57421875" style="0" customWidth="1"/>
    <col min="2" max="2" width="24.8515625" style="0" customWidth="1"/>
    <col min="3" max="4" width="18.7109375" style="0" customWidth="1"/>
  </cols>
  <sheetData>
    <row r="2" spans="1:4" ht="15.75">
      <c r="A2" s="26" t="s">
        <v>326</v>
      </c>
      <c r="B2" s="26"/>
      <c r="C2" s="26"/>
      <c r="D2" s="26"/>
    </row>
    <row r="3" spans="1:4" ht="15.75">
      <c r="A3" s="26" t="s">
        <v>519</v>
      </c>
      <c r="B3" s="26"/>
      <c r="C3" s="26"/>
      <c r="D3" s="26"/>
    </row>
    <row r="4" spans="1:4" ht="15.75">
      <c r="A4" s="26"/>
      <c r="B4" s="26"/>
      <c r="C4" s="26"/>
      <c r="D4" s="26"/>
    </row>
    <row r="5" spans="1:4" ht="12.75">
      <c r="A5" s="35"/>
      <c r="B5" s="35"/>
      <c r="C5" s="35"/>
      <c r="D5" s="35"/>
    </row>
    <row r="6" spans="1:4" ht="12.75">
      <c r="A6" s="35"/>
      <c r="B6" s="35"/>
      <c r="C6" s="35"/>
      <c r="D6" s="35"/>
    </row>
    <row r="7" spans="1:4" ht="12.75">
      <c r="A7" s="35" t="s">
        <v>520</v>
      </c>
      <c r="B7" s="35"/>
      <c r="C7" s="35"/>
      <c r="D7" s="35"/>
    </row>
    <row r="10" ht="12.75">
      <c r="D10" s="4" t="s">
        <v>327</v>
      </c>
    </row>
    <row r="11" spans="1:4" ht="12.75">
      <c r="A11" s="99" t="s">
        <v>2</v>
      </c>
      <c r="B11" s="99"/>
      <c r="C11" s="122" t="s">
        <v>1</v>
      </c>
      <c r="D11" s="122"/>
    </row>
    <row r="12" spans="1:4" ht="12.75">
      <c r="A12" s="99"/>
      <c r="B12" s="99"/>
      <c r="C12" s="28" t="s">
        <v>86</v>
      </c>
      <c r="D12" s="28" t="s">
        <v>39</v>
      </c>
    </row>
    <row r="13" spans="1:4" ht="18" customHeight="1">
      <c r="A13" s="52" t="s">
        <v>317</v>
      </c>
      <c r="C13" s="2"/>
      <c r="D13" s="2"/>
    </row>
    <row r="14" spans="1:4" ht="18" customHeight="1">
      <c r="A14" s="50" t="s">
        <v>318</v>
      </c>
      <c r="B14" s="51"/>
      <c r="C14" s="8">
        <v>556000</v>
      </c>
      <c r="D14" s="8">
        <v>556000</v>
      </c>
    </row>
    <row r="15" spans="1:4" ht="18" customHeight="1">
      <c r="A15" s="50" t="s">
        <v>319</v>
      </c>
      <c r="B15" s="51"/>
      <c r="C15" s="8">
        <v>8318</v>
      </c>
      <c r="D15" s="8">
        <v>8318</v>
      </c>
    </row>
    <row r="16" spans="1:4" ht="18" customHeight="1">
      <c r="A16" s="52" t="s">
        <v>204</v>
      </c>
      <c r="B16" s="53"/>
      <c r="C16" s="7">
        <f>SUM(C14:C15)</f>
        <v>564318</v>
      </c>
      <c r="D16" s="7">
        <f>SUM(D14:D15)</f>
        <v>564318</v>
      </c>
    </row>
    <row r="17" spans="1:4" ht="18" customHeight="1">
      <c r="A17" s="50"/>
      <c r="B17" s="51"/>
      <c r="C17" s="8"/>
      <c r="D17" s="8"/>
    </row>
    <row r="18" spans="1:4" ht="18" customHeight="1">
      <c r="A18" s="52" t="s">
        <v>320</v>
      </c>
      <c r="B18" s="51"/>
      <c r="C18" s="8"/>
      <c r="D18" s="8"/>
    </row>
    <row r="19" spans="1:4" ht="18" customHeight="1">
      <c r="A19" s="50" t="s">
        <v>321</v>
      </c>
      <c r="B19" s="51"/>
      <c r="C19" s="8">
        <v>150000</v>
      </c>
      <c r="D19" s="8">
        <v>150000</v>
      </c>
    </row>
    <row r="20" spans="1:4" ht="18" customHeight="1">
      <c r="A20" s="50" t="s">
        <v>322</v>
      </c>
      <c r="B20" s="51"/>
      <c r="C20" s="8">
        <v>100000</v>
      </c>
      <c r="D20" s="8">
        <v>100000</v>
      </c>
    </row>
    <row r="21" spans="1:4" ht="18" customHeight="1">
      <c r="A21" s="50" t="s">
        <v>323</v>
      </c>
      <c r="B21" s="51"/>
      <c r="C21" s="8">
        <v>250000</v>
      </c>
      <c r="D21" s="8">
        <v>250000</v>
      </c>
    </row>
    <row r="22" spans="1:4" ht="18" customHeight="1">
      <c r="A22" s="50" t="s">
        <v>324</v>
      </c>
      <c r="B22" s="51"/>
      <c r="C22" s="8">
        <v>30000</v>
      </c>
      <c r="D22" s="8">
        <v>30000</v>
      </c>
    </row>
    <row r="23" spans="1:4" ht="18" customHeight="1">
      <c r="A23" s="50" t="s">
        <v>325</v>
      </c>
      <c r="B23" s="51"/>
      <c r="C23" s="8">
        <v>34318</v>
      </c>
      <c r="D23" s="8">
        <v>34318</v>
      </c>
    </row>
    <row r="24" spans="1:4" ht="18" customHeight="1">
      <c r="A24" s="52" t="s">
        <v>204</v>
      </c>
      <c r="B24" s="53"/>
      <c r="C24" s="7">
        <f>SUM(C19:C23)</f>
        <v>564318</v>
      </c>
      <c r="D24" s="7">
        <f>SUM(D19:D23)</f>
        <v>564318</v>
      </c>
    </row>
  </sheetData>
  <mergeCells count="2">
    <mergeCell ref="A11:B12"/>
    <mergeCell ref="C11:D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&amp;C16. melléklet a 24/2011. (XI. 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C11" sqref="C11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3" ht="12.75">
      <c r="A1" s="35" t="s">
        <v>424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35" t="s">
        <v>297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3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205</v>
      </c>
    </row>
    <row r="5" spans="1:13" ht="41.25" customHeight="1">
      <c r="A5" s="93" t="s">
        <v>328</v>
      </c>
      <c r="B5" s="106" t="s">
        <v>346</v>
      </c>
      <c r="C5" s="92"/>
      <c r="D5" s="105"/>
      <c r="E5" s="105"/>
      <c r="F5" s="105"/>
      <c r="G5" s="105"/>
      <c r="H5" s="105"/>
      <c r="I5" s="105"/>
      <c r="J5" s="105"/>
      <c r="K5" s="105"/>
      <c r="L5" s="105" t="s">
        <v>185</v>
      </c>
      <c r="M5" s="105"/>
    </row>
    <row r="6" spans="1:13" ht="12.75">
      <c r="A6" s="94"/>
      <c r="B6" s="100" t="s">
        <v>1</v>
      </c>
      <c r="C6" s="101"/>
      <c r="D6" s="2"/>
      <c r="E6" s="2"/>
      <c r="F6" s="2"/>
      <c r="G6" s="2"/>
      <c r="H6" s="2"/>
      <c r="I6" s="2"/>
      <c r="J6" s="2"/>
      <c r="K6" s="2"/>
      <c r="L6" s="100" t="s">
        <v>1</v>
      </c>
      <c r="M6" s="101"/>
    </row>
    <row r="7" spans="1:13" ht="12.75">
      <c r="A7" s="55"/>
      <c r="B7" s="1" t="s">
        <v>0</v>
      </c>
      <c r="C7" s="1" t="s">
        <v>39</v>
      </c>
      <c r="D7" s="2"/>
      <c r="E7" s="2"/>
      <c r="F7" s="2"/>
      <c r="G7" s="2"/>
      <c r="H7" s="2"/>
      <c r="I7" s="2"/>
      <c r="J7" s="2"/>
      <c r="K7" s="2"/>
      <c r="L7" s="1" t="s">
        <v>0</v>
      </c>
      <c r="M7" s="1" t="s">
        <v>39</v>
      </c>
    </row>
    <row r="8" spans="1:13" ht="22.5">
      <c r="A8" s="56" t="s">
        <v>335</v>
      </c>
      <c r="B8" s="8"/>
      <c r="C8" s="8"/>
      <c r="D8" s="8"/>
      <c r="E8" s="8"/>
      <c r="F8" s="8"/>
      <c r="G8" s="8"/>
      <c r="H8" s="8"/>
      <c r="I8" s="8"/>
      <c r="J8" s="8"/>
      <c r="K8" s="8"/>
      <c r="L8" s="8">
        <f aca="true" t="shared" si="0" ref="L8:M14">B8+D8+F8+H8+J8</f>
        <v>0</v>
      </c>
      <c r="M8" s="8">
        <f t="shared" si="0"/>
        <v>0</v>
      </c>
    </row>
    <row r="9" spans="1:13" ht="22.5" customHeight="1">
      <c r="A9" s="56" t="s">
        <v>336</v>
      </c>
      <c r="B9" s="8">
        <v>1659</v>
      </c>
      <c r="C9" s="8">
        <v>1659</v>
      </c>
      <c r="D9" s="8"/>
      <c r="E9" s="8"/>
      <c r="F9" s="8"/>
      <c r="G9" s="8"/>
      <c r="H9" s="8"/>
      <c r="I9" s="8"/>
      <c r="J9" s="8"/>
      <c r="K9" s="8"/>
      <c r="L9" s="8">
        <f t="shared" si="0"/>
        <v>1659</v>
      </c>
      <c r="M9" s="8">
        <f t="shared" si="0"/>
        <v>1659</v>
      </c>
    </row>
    <row r="10" spans="1:13" ht="22.5" customHeight="1">
      <c r="A10" s="56" t="s">
        <v>337</v>
      </c>
      <c r="B10" s="8">
        <v>415</v>
      </c>
      <c r="C10" s="8">
        <v>415</v>
      </c>
      <c r="D10" s="8"/>
      <c r="E10" s="8"/>
      <c r="F10" s="8"/>
      <c r="G10" s="8"/>
      <c r="H10" s="8"/>
      <c r="I10" s="8"/>
      <c r="J10" s="8"/>
      <c r="K10" s="8"/>
      <c r="L10" s="8">
        <f t="shared" si="0"/>
        <v>415</v>
      </c>
      <c r="M10" s="8">
        <f t="shared" si="0"/>
        <v>415</v>
      </c>
    </row>
    <row r="11" spans="1:13" ht="22.5">
      <c r="A11" s="56" t="s">
        <v>338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>
        <f t="shared" si="0"/>
        <v>0</v>
      </c>
      <c r="M11" s="8">
        <f t="shared" si="0"/>
        <v>0</v>
      </c>
    </row>
    <row r="12" spans="1:13" ht="22.5" customHeight="1">
      <c r="A12" s="56" t="s">
        <v>339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>
        <f t="shared" si="0"/>
        <v>0</v>
      </c>
      <c r="M12" s="8">
        <f t="shared" si="0"/>
        <v>0</v>
      </c>
    </row>
    <row r="13" spans="1:13" ht="22.5" customHeight="1">
      <c r="A13" s="56" t="s">
        <v>340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8">
        <f t="shared" si="0"/>
        <v>0</v>
      </c>
    </row>
    <row r="14" spans="1:13" ht="22.5">
      <c r="A14" s="56" t="s">
        <v>341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8">
        <f t="shared" si="0"/>
        <v>0</v>
      </c>
    </row>
    <row r="15" spans="1:13" ht="22.5">
      <c r="A15" s="57" t="s">
        <v>342</v>
      </c>
      <c r="B15" s="7">
        <f>SUM(B8:B14)</f>
        <v>2074</v>
      </c>
      <c r="C15" s="7">
        <f>SUM(C8:C14)</f>
        <v>2074</v>
      </c>
      <c r="D15" s="7"/>
      <c r="E15" s="7"/>
      <c r="F15" s="7"/>
      <c r="G15" s="7"/>
      <c r="H15" s="7"/>
      <c r="I15" s="7"/>
      <c r="J15" s="7"/>
      <c r="K15" s="7"/>
      <c r="L15" s="7">
        <f>SUM(L8:L14)</f>
        <v>2074</v>
      </c>
      <c r="M15" s="7">
        <f>SUM(M8:M14)</f>
        <v>2074</v>
      </c>
    </row>
    <row r="16" spans="1:13" ht="22.5">
      <c r="A16" s="56" t="s">
        <v>343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2.5">
      <c r="A17" s="56" t="s">
        <v>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2.5">
      <c r="A18" s="56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2.5">
      <c r="A19" s="58" t="s">
        <v>363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2.5">
      <c r="A20" s="56" t="s">
        <v>362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2.5">
      <c r="A21" s="57" t="s">
        <v>344</v>
      </c>
      <c r="B21" s="7">
        <f>SUM(B15:B20)</f>
        <v>2074</v>
      </c>
      <c r="C21" s="7">
        <f>SUM(C15:C20)</f>
        <v>2074</v>
      </c>
      <c r="D21" s="7"/>
      <c r="E21" s="7"/>
      <c r="F21" s="7"/>
      <c r="G21" s="7"/>
      <c r="H21" s="7"/>
      <c r="I21" s="7"/>
      <c r="J21" s="7"/>
      <c r="K21" s="7"/>
      <c r="L21" s="7">
        <f>SUM(L15:L20)</f>
        <v>2074</v>
      </c>
      <c r="M21" s="7">
        <f>SUM(M15:M20)</f>
        <v>2074</v>
      </c>
    </row>
    <row r="22" ht="12.75">
      <c r="A22" s="54"/>
    </row>
    <row r="23" ht="12.75">
      <c r="A23" s="54"/>
    </row>
    <row r="24" ht="12.75">
      <c r="A24" s="54"/>
    </row>
    <row r="25" ht="12.75">
      <c r="A25" s="54"/>
    </row>
    <row r="26" ht="12.75">
      <c r="A26" s="54"/>
    </row>
    <row r="27" ht="12.75">
      <c r="A27" s="54"/>
    </row>
    <row r="28" ht="12.75">
      <c r="A28" s="54"/>
    </row>
    <row r="29" ht="12.75">
      <c r="A29" s="54"/>
    </row>
    <row r="30" ht="12.75">
      <c r="A30" s="54"/>
    </row>
    <row r="31" ht="12.75">
      <c r="A31" s="54"/>
    </row>
    <row r="32" ht="12.75">
      <c r="A32" s="54"/>
    </row>
    <row r="33" ht="12.75">
      <c r="A33" s="54"/>
    </row>
    <row r="34" ht="12.75">
      <c r="A34" s="54"/>
    </row>
    <row r="35" ht="12.75">
      <c r="A35" s="54"/>
    </row>
    <row r="36" ht="12.75">
      <c r="A36" s="34"/>
    </row>
  </sheetData>
  <mergeCells count="9">
    <mergeCell ref="J5:K5"/>
    <mergeCell ref="H5:I5"/>
    <mergeCell ref="L5:M5"/>
    <mergeCell ref="A5:A6"/>
    <mergeCell ref="B5:C5"/>
    <mergeCell ref="D5:E5"/>
    <mergeCell ref="F5:G5"/>
    <mergeCell ref="B6:C6"/>
    <mergeCell ref="L6:M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&amp;C2/a. melléklet a 24/2011. (XI. 24.) önkormányzati rendelethez</oddHeader>
    <oddFooter>&amp;C2.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E16" sqref="E16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3" ht="12.75">
      <c r="A1" s="35" t="s">
        <v>424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35"/>
      <c r="B2" s="32"/>
      <c r="C2" s="35" t="s">
        <v>350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3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205</v>
      </c>
    </row>
    <row r="5" spans="1:13" ht="41.25" customHeight="1">
      <c r="A5" s="93" t="s">
        <v>328</v>
      </c>
      <c r="B5" s="106" t="s">
        <v>345</v>
      </c>
      <c r="C5" s="92"/>
      <c r="D5" s="105" t="s">
        <v>507</v>
      </c>
      <c r="E5" s="105"/>
      <c r="F5" s="105"/>
      <c r="G5" s="105"/>
      <c r="H5" s="105"/>
      <c r="I5" s="105"/>
      <c r="J5" s="105"/>
      <c r="K5" s="105"/>
      <c r="L5" s="105" t="s">
        <v>185</v>
      </c>
      <c r="M5" s="105"/>
    </row>
    <row r="6" spans="1:13" ht="12.75">
      <c r="A6" s="94"/>
      <c r="B6" s="100" t="s">
        <v>1</v>
      </c>
      <c r="C6" s="101"/>
      <c r="D6" s="100" t="s">
        <v>1</v>
      </c>
      <c r="E6" s="101"/>
      <c r="F6" s="2"/>
      <c r="G6" s="2"/>
      <c r="H6" s="2"/>
      <c r="I6" s="2"/>
      <c r="J6" s="2"/>
      <c r="K6" s="2"/>
      <c r="L6" s="100" t="s">
        <v>1</v>
      </c>
      <c r="M6" s="101"/>
    </row>
    <row r="7" spans="1:13" ht="12.75">
      <c r="A7" s="55"/>
      <c r="B7" s="1" t="s">
        <v>0</v>
      </c>
      <c r="C7" s="1" t="s">
        <v>39</v>
      </c>
      <c r="D7" s="2" t="s">
        <v>0</v>
      </c>
      <c r="E7" s="2" t="s">
        <v>39</v>
      </c>
      <c r="F7" s="2"/>
      <c r="G7" s="2"/>
      <c r="H7" s="2"/>
      <c r="I7" s="2"/>
      <c r="J7" s="2"/>
      <c r="K7" s="2"/>
      <c r="L7" s="1" t="s">
        <v>0</v>
      </c>
      <c r="M7" s="1" t="s">
        <v>39</v>
      </c>
    </row>
    <row r="8" spans="1:13" ht="22.5">
      <c r="A8" s="56" t="s">
        <v>335</v>
      </c>
      <c r="B8" s="8"/>
      <c r="C8" s="8"/>
      <c r="D8" s="8"/>
      <c r="E8" s="8">
        <v>134</v>
      </c>
      <c r="F8" s="8"/>
      <c r="G8" s="8"/>
      <c r="H8" s="8"/>
      <c r="I8" s="8"/>
      <c r="J8" s="8"/>
      <c r="K8" s="8"/>
      <c r="L8" s="8">
        <f aca="true" t="shared" si="0" ref="L8:M14">B8+D8+F8+H8+J8</f>
        <v>0</v>
      </c>
      <c r="M8" s="8">
        <f t="shared" si="0"/>
        <v>134</v>
      </c>
    </row>
    <row r="9" spans="1:13" ht="22.5" customHeight="1">
      <c r="A9" s="56" t="s">
        <v>336</v>
      </c>
      <c r="B9" s="8">
        <v>1100</v>
      </c>
      <c r="C9" s="8">
        <v>1100</v>
      </c>
      <c r="D9" s="8"/>
      <c r="E9" s="8"/>
      <c r="F9" s="8"/>
      <c r="G9" s="8"/>
      <c r="H9" s="8"/>
      <c r="I9" s="8"/>
      <c r="J9" s="8"/>
      <c r="K9" s="8"/>
      <c r="L9" s="8">
        <f t="shared" si="0"/>
        <v>1100</v>
      </c>
      <c r="M9" s="8">
        <f t="shared" si="0"/>
        <v>1100</v>
      </c>
    </row>
    <row r="10" spans="1:13" ht="22.5" customHeight="1">
      <c r="A10" s="56" t="s">
        <v>337</v>
      </c>
      <c r="B10" s="8">
        <v>275</v>
      </c>
      <c r="C10" s="8">
        <v>275</v>
      </c>
      <c r="D10" s="8"/>
      <c r="E10" s="8">
        <v>34</v>
      </c>
      <c r="F10" s="8"/>
      <c r="G10" s="8"/>
      <c r="H10" s="8"/>
      <c r="I10" s="8"/>
      <c r="J10" s="8"/>
      <c r="K10" s="8"/>
      <c r="L10" s="8">
        <f t="shared" si="0"/>
        <v>275</v>
      </c>
      <c r="M10" s="8">
        <f t="shared" si="0"/>
        <v>309</v>
      </c>
    </row>
    <row r="11" spans="1:13" ht="22.5">
      <c r="A11" s="56" t="s">
        <v>338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>
        <f t="shared" si="0"/>
        <v>0</v>
      </c>
      <c r="M11" s="8">
        <f t="shared" si="0"/>
        <v>0</v>
      </c>
    </row>
    <row r="12" spans="1:13" ht="22.5" customHeight="1">
      <c r="A12" s="56" t="s">
        <v>339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>
        <f t="shared" si="0"/>
        <v>0</v>
      </c>
      <c r="M12" s="8">
        <f t="shared" si="0"/>
        <v>0</v>
      </c>
    </row>
    <row r="13" spans="1:13" ht="22.5" customHeight="1">
      <c r="A13" s="56" t="s">
        <v>340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8">
        <f t="shared" si="0"/>
        <v>0</v>
      </c>
    </row>
    <row r="14" spans="1:13" ht="22.5">
      <c r="A14" s="56" t="s">
        <v>341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8">
        <f t="shared" si="0"/>
        <v>0</v>
      </c>
    </row>
    <row r="15" spans="1:13" ht="22.5">
      <c r="A15" s="57" t="s">
        <v>342</v>
      </c>
      <c r="B15" s="7">
        <f>SUM(B8:B14)</f>
        <v>1375</v>
      </c>
      <c r="C15" s="7">
        <f>SUM(C8:C14)</f>
        <v>1375</v>
      </c>
      <c r="D15" s="7"/>
      <c r="E15" s="7">
        <v>168</v>
      </c>
      <c r="F15" s="7"/>
      <c r="G15" s="7"/>
      <c r="H15" s="7"/>
      <c r="I15" s="7"/>
      <c r="J15" s="7"/>
      <c r="K15" s="7"/>
      <c r="L15" s="7">
        <f>SUM(L8:L14)</f>
        <v>1375</v>
      </c>
      <c r="M15" s="7">
        <f>SUM(M8:M14)</f>
        <v>1543</v>
      </c>
    </row>
    <row r="16" spans="1:13" ht="22.5">
      <c r="A16" s="56" t="s">
        <v>343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2.5">
      <c r="A17" s="56" t="s">
        <v>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2.5">
      <c r="A18" s="56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2.5">
      <c r="A19" s="58" t="s">
        <v>363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2.5">
      <c r="A20" s="56" t="s">
        <v>35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2.5">
      <c r="A21" s="57" t="s">
        <v>344</v>
      </c>
      <c r="B21" s="7">
        <f>SUM(B15:B20)</f>
        <v>1375</v>
      </c>
      <c r="C21" s="7">
        <f>SUM(C15:C20)</f>
        <v>1375</v>
      </c>
      <c r="D21" s="7"/>
      <c r="E21" s="7"/>
      <c r="F21" s="7"/>
      <c r="G21" s="7"/>
      <c r="H21" s="7"/>
      <c r="I21" s="7"/>
      <c r="J21" s="7"/>
      <c r="K21" s="7"/>
      <c r="L21" s="7">
        <f>SUM(L15:L20)</f>
        <v>1375</v>
      </c>
      <c r="M21" s="7">
        <f>SUM(M15:M20)</f>
        <v>1543</v>
      </c>
    </row>
    <row r="22" ht="12.75">
      <c r="A22" s="54"/>
    </row>
    <row r="23" ht="12.75">
      <c r="A23" s="54"/>
    </row>
    <row r="24" ht="12.75">
      <c r="A24" s="54"/>
    </row>
    <row r="25" ht="12.75">
      <c r="A25" s="54"/>
    </row>
    <row r="26" ht="12.75">
      <c r="A26" s="54"/>
    </row>
    <row r="27" ht="12.75">
      <c r="A27" s="54"/>
    </row>
    <row r="28" ht="12.75">
      <c r="A28" s="54"/>
    </row>
    <row r="29" ht="12.75">
      <c r="A29" s="54"/>
    </row>
    <row r="30" ht="12.75">
      <c r="A30" s="54"/>
    </row>
    <row r="31" ht="12.75">
      <c r="A31" s="54"/>
    </row>
    <row r="32" ht="12.75">
      <c r="A32" s="54"/>
    </row>
    <row r="33" ht="12.75">
      <c r="A33" s="54"/>
    </row>
    <row r="34" ht="12.75">
      <c r="A34" s="54"/>
    </row>
    <row r="35" ht="12.75">
      <c r="A35" s="54"/>
    </row>
    <row r="36" ht="12.75">
      <c r="A36" s="34"/>
    </row>
  </sheetData>
  <mergeCells count="10">
    <mergeCell ref="J5:K5"/>
    <mergeCell ref="H5:I5"/>
    <mergeCell ref="L5:M5"/>
    <mergeCell ref="A5:A6"/>
    <mergeCell ref="B5:C5"/>
    <mergeCell ref="D5:E5"/>
    <mergeCell ref="F5:G5"/>
    <mergeCell ref="B6:C6"/>
    <mergeCell ref="L6:M6"/>
    <mergeCell ref="D6:E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&amp;C2/a. melléklet a 24/2011. (XI. 24.) önkormányzati rendelethez</oddHeader>
    <oddFooter>&amp;C3.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E11" sqref="E11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3" ht="12.75">
      <c r="A1" s="35" t="s">
        <v>427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35"/>
      <c r="B2" s="32"/>
      <c r="C2" s="35" t="s">
        <v>349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>
      <c r="A3" s="3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205</v>
      </c>
    </row>
    <row r="5" spans="1:13" ht="41.25" customHeight="1">
      <c r="A5" s="93" t="s">
        <v>328</v>
      </c>
      <c r="B5" s="106" t="s">
        <v>347</v>
      </c>
      <c r="C5" s="92"/>
      <c r="D5" s="105" t="s">
        <v>348</v>
      </c>
      <c r="E5" s="105"/>
      <c r="F5" s="105"/>
      <c r="G5" s="105"/>
      <c r="H5" s="105"/>
      <c r="I5" s="105"/>
      <c r="J5" s="105"/>
      <c r="K5" s="105"/>
      <c r="L5" s="105" t="s">
        <v>185</v>
      </c>
      <c r="M5" s="105"/>
    </row>
    <row r="6" spans="1:13" ht="12.75">
      <c r="A6" s="94"/>
      <c r="B6" s="100" t="s">
        <v>1</v>
      </c>
      <c r="C6" s="101"/>
      <c r="D6" s="100" t="s">
        <v>1</v>
      </c>
      <c r="E6" s="101"/>
      <c r="F6" s="2"/>
      <c r="G6" s="2"/>
      <c r="H6" s="2"/>
      <c r="I6" s="2"/>
      <c r="J6" s="2"/>
      <c r="K6" s="2"/>
      <c r="L6" s="100" t="s">
        <v>1</v>
      </c>
      <c r="M6" s="101"/>
    </row>
    <row r="7" spans="1:13" ht="12.75">
      <c r="A7" s="55"/>
      <c r="B7" s="1" t="s">
        <v>0</v>
      </c>
      <c r="C7" s="1" t="s">
        <v>39</v>
      </c>
      <c r="D7" s="1" t="s">
        <v>0</v>
      </c>
      <c r="E7" s="1" t="s">
        <v>39</v>
      </c>
      <c r="F7" s="2"/>
      <c r="G7" s="2"/>
      <c r="H7" s="2"/>
      <c r="I7" s="2"/>
      <c r="J7" s="2"/>
      <c r="K7" s="2"/>
      <c r="L7" s="1" t="s">
        <v>0</v>
      </c>
      <c r="M7" s="1" t="s">
        <v>39</v>
      </c>
    </row>
    <row r="8" spans="1:13" ht="22.5">
      <c r="A8" s="56" t="s">
        <v>335</v>
      </c>
      <c r="B8" s="8">
        <v>50</v>
      </c>
      <c r="C8" s="8">
        <v>50</v>
      </c>
      <c r="D8" s="8">
        <v>48</v>
      </c>
      <c r="E8" s="8">
        <v>48</v>
      </c>
      <c r="F8" s="8"/>
      <c r="G8" s="8"/>
      <c r="H8" s="8"/>
      <c r="I8" s="8"/>
      <c r="J8" s="8"/>
      <c r="K8" s="8"/>
      <c r="L8" s="8">
        <f aca="true" t="shared" si="0" ref="L8:M14">B8+D8+F8+H8+J8</f>
        <v>98</v>
      </c>
      <c r="M8" s="8">
        <f t="shared" si="0"/>
        <v>98</v>
      </c>
    </row>
    <row r="9" spans="1:13" ht="22.5" customHeight="1">
      <c r="A9" s="56" t="s">
        <v>336</v>
      </c>
      <c r="B9" s="8"/>
      <c r="C9" s="8"/>
      <c r="D9" s="8"/>
      <c r="E9" s="8"/>
      <c r="F9" s="8"/>
      <c r="G9" s="8"/>
      <c r="H9" s="8"/>
      <c r="I9" s="8"/>
      <c r="J9" s="8"/>
      <c r="K9" s="8"/>
      <c r="L9" s="8">
        <f t="shared" si="0"/>
        <v>0</v>
      </c>
      <c r="M9" s="8">
        <f t="shared" si="0"/>
        <v>0</v>
      </c>
    </row>
    <row r="10" spans="1:13" ht="22.5" customHeight="1">
      <c r="A10" s="56" t="s">
        <v>337</v>
      </c>
      <c r="B10" s="8">
        <v>12</v>
      </c>
      <c r="C10" s="8">
        <v>12</v>
      </c>
      <c r="D10" s="8">
        <v>12</v>
      </c>
      <c r="E10" s="8">
        <v>12</v>
      </c>
      <c r="F10" s="8"/>
      <c r="G10" s="8"/>
      <c r="H10" s="8"/>
      <c r="I10" s="8"/>
      <c r="J10" s="8"/>
      <c r="K10" s="8"/>
      <c r="L10" s="8">
        <f t="shared" si="0"/>
        <v>24</v>
      </c>
      <c r="M10" s="8">
        <f t="shared" si="0"/>
        <v>24</v>
      </c>
    </row>
    <row r="11" spans="1:13" ht="22.5">
      <c r="A11" s="56" t="s">
        <v>338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>
        <f t="shared" si="0"/>
        <v>0</v>
      </c>
      <c r="M11" s="8">
        <f t="shared" si="0"/>
        <v>0</v>
      </c>
    </row>
    <row r="12" spans="1:13" ht="22.5" customHeight="1">
      <c r="A12" s="56" t="s">
        <v>339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>
        <f t="shared" si="0"/>
        <v>0</v>
      </c>
      <c r="M12" s="8">
        <f t="shared" si="0"/>
        <v>0</v>
      </c>
    </row>
    <row r="13" spans="1:13" ht="22.5" customHeight="1">
      <c r="A13" s="56" t="s">
        <v>340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>
        <f t="shared" si="0"/>
        <v>0</v>
      </c>
      <c r="M13" s="8">
        <f t="shared" si="0"/>
        <v>0</v>
      </c>
    </row>
    <row r="14" spans="1:13" ht="22.5">
      <c r="A14" s="56" t="s">
        <v>341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>
        <f t="shared" si="0"/>
        <v>0</v>
      </c>
      <c r="M14" s="8">
        <f t="shared" si="0"/>
        <v>0</v>
      </c>
    </row>
    <row r="15" spans="1:13" ht="22.5">
      <c r="A15" s="57" t="s">
        <v>342</v>
      </c>
      <c r="B15" s="7">
        <f>SUM(B8:B14)</f>
        <v>62</v>
      </c>
      <c r="C15" s="7">
        <f>SUM(C8:C14)</f>
        <v>62</v>
      </c>
      <c r="D15" s="7">
        <f>SUM(D8:D14)</f>
        <v>60</v>
      </c>
      <c r="E15" s="7">
        <f>SUM(E8:E14)</f>
        <v>60</v>
      </c>
      <c r="F15" s="7"/>
      <c r="G15" s="7"/>
      <c r="H15" s="7"/>
      <c r="I15" s="7"/>
      <c r="J15" s="7"/>
      <c r="K15" s="7"/>
      <c r="L15" s="7">
        <f>SUM(L8:L14)</f>
        <v>122</v>
      </c>
      <c r="M15" s="7">
        <f>SUM(M8:M14)</f>
        <v>122</v>
      </c>
    </row>
    <row r="16" spans="1:13" ht="22.5">
      <c r="A16" s="56" t="s">
        <v>343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2.5">
      <c r="A17" s="56" t="s">
        <v>31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2.5">
      <c r="A18" s="56" t="s">
        <v>34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2.5">
      <c r="A19" s="58" t="s">
        <v>363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2.5">
      <c r="A20" s="56" t="s">
        <v>35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22.5">
      <c r="A21" s="57" t="s">
        <v>344</v>
      </c>
      <c r="B21" s="7">
        <f>SUM(B15:B20)</f>
        <v>62</v>
      </c>
      <c r="C21" s="7">
        <f>SUM(C15:C20)</f>
        <v>62</v>
      </c>
      <c r="D21" s="7">
        <f>SUM(D15:D20)</f>
        <v>60</v>
      </c>
      <c r="E21" s="7">
        <f>SUM(E15:E20)</f>
        <v>60</v>
      </c>
      <c r="F21" s="7"/>
      <c r="G21" s="7"/>
      <c r="H21" s="7"/>
      <c r="I21" s="7"/>
      <c r="J21" s="7"/>
      <c r="K21" s="7"/>
      <c r="L21" s="7">
        <f>SUM(L15:L20)</f>
        <v>122</v>
      </c>
      <c r="M21" s="7">
        <f>SUM(M15:M20)</f>
        <v>122</v>
      </c>
    </row>
    <row r="22" ht="12.75">
      <c r="A22" s="54"/>
    </row>
    <row r="23" ht="12.75">
      <c r="A23" s="54"/>
    </row>
    <row r="24" ht="12.75">
      <c r="A24" s="54"/>
    </row>
    <row r="25" ht="12.75">
      <c r="A25" s="54"/>
    </row>
    <row r="26" ht="12.75">
      <c r="A26" s="54"/>
    </row>
    <row r="27" ht="12.75">
      <c r="A27" s="54"/>
    </row>
    <row r="28" ht="12.75">
      <c r="A28" s="54"/>
    </row>
    <row r="29" ht="12.75">
      <c r="A29" s="54"/>
    </row>
    <row r="30" ht="12.75">
      <c r="A30" s="54"/>
    </row>
    <row r="31" ht="12.75">
      <c r="A31" s="54"/>
    </row>
    <row r="32" ht="12.75">
      <c r="A32" s="54"/>
    </row>
    <row r="33" ht="12.75">
      <c r="A33" s="54"/>
    </row>
    <row r="34" ht="12.75">
      <c r="A34" s="54"/>
    </row>
    <row r="35" ht="12.75">
      <c r="A35" s="54"/>
    </row>
    <row r="36" ht="12.75">
      <c r="A36" s="34"/>
    </row>
  </sheetData>
  <mergeCells count="10">
    <mergeCell ref="J5:K5"/>
    <mergeCell ref="H5:I5"/>
    <mergeCell ref="L5:M5"/>
    <mergeCell ref="A5:A6"/>
    <mergeCell ref="B5:C5"/>
    <mergeCell ref="D5:E5"/>
    <mergeCell ref="F5:G5"/>
    <mergeCell ref="B6:C6"/>
    <mergeCell ref="D6:E6"/>
    <mergeCell ref="L6:M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&amp;C2/a. melléklet a 24/2011. (XI. 24.) önkormányzati rendelethez</oddHeader>
    <oddFooter>&amp;C4.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44"/>
  <sheetViews>
    <sheetView workbookViewId="0" topLeftCell="V6">
      <selection activeCell="AJ16" sqref="AJ16:AJ20"/>
    </sheetView>
  </sheetViews>
  <sheetFormatPr defaultColWidth="9.140625" defaultRowHeight="12.75"/>
  <cols>
    <col min="1" max="1" width="20.421875" style="0" customWidth="1"/>
    <col min="4" max="4" width="9.28125" style="0" customWidth="1"/>
    <col min="14" max="14" width="20.421875" style="0" customWidth="1"/>
  </cols>
  <sheetData>
    <row r="1" spans="1:13" ht="12.75">
      <c r="A1" s="35" t="s">
        <v>424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36" ht="12.75">
      <c r="A2" s="35" t="s">
        <v>286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5" t="s">
        <v>286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13" ht="12.75">
      <c r="A3" s="3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36" ht="12.7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4" t="s">
        <v>205</v>
      </c>
      <c r="AJ4" s="4" t="s">
        <v>205</v>
      </c>
    </row>
    <row r="5" spans="1:36" ht="41.25" customHeight="1">
      <c r="A5" s="93" t="s">
        <v>328</v>
      </c>
      <c r="B5" s="106" t="s">
        <v>351</v>
      </c>
      <c r="C5" s="92"/>
      <c r="D5" s="106" t="s">
        <v>352</v>
      </c>
      <c r="E5" s="92"/>
      <c r="F5" s="105" t="s">
        <v>353</v>
      </c>
      <c r="G5" s="105"/>
      <c r="H5" s="105" t="s">
        <v>354</v>
      </c>
      <c r="I5" s="105"/>
      <c r="J5" s="105" t="s">
        <v>355</v>
      </c>
      <c r="K5" s="105"/>
      <c r="L5" s="105" t="s">
        <v>356</v>
      </c>
      <c r="M5" s="105"/>
      <c r="N5" s="93" t="s">
        <v>328</v>
      </c>
      <c r="O5" s="106" t="s">
        <v>357</v>
      </c>
      <c r="P5" s="92"/>
      <c r="Q5" s="89" t="s">
        <v>364</v>
      </c>
      <c r="R5" s="90"/>
      <c r="S5" s="106" t="s">
        <v>358</v>
      </c>
      <c r="T5" s="92"/>
      <c r="U5" s="105" t="s">
        <v>359</v>
      </c>
      <c r="V5" s="105"/>
      <c r="W5" s="105" t="s">
        <v>360</v>
      </c>
      <c r="X5" s="105"/>
      <c r="Y5" s="91" t="s">
        <v>508</v>
      </c>
      <c r="Z5" s="107"/>
      <c r="AA5" s="91" t="s">
        <v>509</v>
      </c>
      <c r="AB5" s="107"/>
      <c r="AC5" s="91" t="s">
        <v>511</v>
      </c>
      <c r="AD5" s="107"/>
      <c r="AE5" s="91" t="s">
        <v>512</v>
      </c>
      <c r="AF5" s="107"/>
      <c r="AG5" s="91" t="s">
        <v>513</v>
      </c>
      <c r="AH5" s="107"/>
      <c r="AI5" s="105" t="s">
        <v>361</v>
      </c>
      <c r="AJ5" s="105"/>
    </row>
    <row r="6" spans="1:36" ht="12.75">
      <c r="A6" s="94"/>
      <c r="B6" s="100" t="s">
        <v>1</v>
      </c>
      <c r="C6" s="101"/>
      <c r="D6" s="100" t="s">
        <v>1</v>
      </c>
      <c r="E6" s="101"/>
      <c r="F6" s="100" t="s">
        <v>1</v>
      </c>
      <c r="G6" s="101"/>
      <c r="H6" s="100" t="s">
        <v>1</v>
      </c>
      <c r="I6" s="101"/>
      <c r="J6" s="100" t="s">
        <v>1</v>
      </c>
      <c r="K6" s="101"/>
      <c r="L6" s="100" t="s">
        <v>1</v>
      </c>
      <c r="M6" s="101"/>
      <c r="N6" s="94"/>
      <c r="O6" s="100" t="s">
        <v>1</v>
      </c>
      <c r="P6" s="101"/>
      <c r="Q6" s="100" t="s">
        <v>1</v>
      </c>
      <c r="R6" s="101"/>
      <c r="S6" s="100" t="s">
        <v>1</v>
      </c>
      <c r="T6" s="101"/>
      <c r="U6" s="100" t="s">
        <v>1</v>
      </c>
      <c r="V6" s="101"/>
      <c r="W6" s="100" t="s">
        <v>1</v>
      </c>
      <c r="X6" s="101"/>
      <c r="Y6" s="100" t="s">
        <v>1</v>
      </c>
      <c r="Z6" s="108"/>
      <c r="AA6" s="108" t="s">
        <v>1</v>
      </c>
      <c r="AB6" s="108"/>
      <c r="AC6" s="108" t="s">
        <v>1</v>
      </c>
      <c r="AD6" s="108"/>
      <c r="AE6" s="108" t="s">
        <v>1</v>
      </c>
      <c r="AF6" s="108"/>
      <c r="AG6" s="108" t="s">
        <v>1</v>
      </c>
      <c r="AH6" s="101"/>
      <c r="AI6" s="100" t="s">
        <v>1</v>
      </c>
      <c r="AJ6" s="101"/>
    </row>
    <row r="7" spans="1:36" ht="12.75">
      <c r="A7" s="55"/>
      <c r="B7" s="1" t="s">
        <v>0</v>
      </c>
      <c r="C7" s="1" t="s">
        <v>39</v>
      </c>
      <c r="D7" s="1" t="s">
        <v>0</v>
      </c>
      <c r="E7" s="1" t="s">
        <v>39</v>
      </c>
      <c r="F7" s="1" t="s">
        <v>0</v>
      </c>
      <c r="G7" s="1" t="s">
        <v>39</v>
      </c>
      <c r="H7" s="1" t="s">
        <v>0</v>
      </c>
      <c r="I7" s="1" t="s">
        <v>39</v>
      </c>
      <c r="J7" s="1" t="s">
        <v>0</v>
      </c>
      <c r="K7" s="1" t="s">
        <v>39</v>
      </c>
      <c r="L7" s="1" t="s">
        <v>0</v>
      </c>
      <c r="M7" s="1" t="s">
        <v>39</v>
      </c>
      <c r="N7" s="28"/>
      <c r="O7" s="1" t="s">
        <v>0</v>
      </c>
      <c r="P7" s="1" t="s">
        <v>39</v>
      </c>
      <c r="Q7" s="1" t="s">
        <v>0</v>
      </c>
      <c r="R7" s="1" t="s">
        <v>39</v>
      </c>
      <c r="S7" s="1" t="s">
        <v>0</v>
      </c>
      <c r="T7" s="1" t="s">
        <v>39</v>
      </c>
      <c r="U7" s="1" t="s">
        <v>0</v>
      </c>
      <c r="V7" s="1" t="s">
        <v>39</v>
      </c>
      <c r="W7" s="1" t="s">
        <v>0</v>
      </c>
      <c r="X7" s="1" t="s">
        <v>39</v>
      </c>
      <c r="Y7" s="1" t="s">
        <v>0</v>
      </c>
      <c r="Z7" s="1" t="s">
        <v>39</v>
      </c>
      <c r="AA7" s="1" t="s">
        <v>0</v>
      </c>
      <c r="AB7" s="1" t="s">
        <v>510</v>
      </c>
      <c r="AC7" s="1" t="s">
        <v>0</v>
      </c>
      <c r="AD7" s="1" t="s">
        <v>39</v>
      </c>
      <c r="AE7" s="1" t="s">
        <v>0</v>
      </c>
      <c r="AF7" s="1" t="s">
        <v>39</v>
      </c>
      <c r="AG7" s="1" t="s">
        <v>0</v>
      </c>
      <c r="AH7" s="1" t="s">
        <v>39</v>
      </c>
      <c r="AI7" s="1" t="s">
        <v>0</v>
      </c>
      <c r="AJ7" s="1" t="s">
        <v>39</v>
      </c>
    </row>
    <row r="8" spans="1:36" ht="22.5">
      <c r="A8" s="56" t="s">
        <v>335</v>
      </c>
      <c r="B8" s="8"/>
      <c r="C8" s="8"/>
      <c r="D8" s="8"/>
      <c r="E8" s="8"/>
      <c r="F8" s="8">
        <v>2384</v>
      </c>
      <c r="G8" s="8">
        <v>2384</v>
      </c>
      <c r="H8" s="8">
        <v>136</v>
      </c>
      <c r="I8" s="8">
        <v>136</v>
      </c>
      <c r="J8" s="8"/>
      <c r="K8" s="8"/>
      <c r="L8" s="8"/>
      <c r="M8" s="8"/>
      <c r="N8" s="56" t="s">
        <v>335</v>
      </c>
      <c r="O8" s="8"/>
      <c r="P8" s="8"/>
      <c r="Q8" s="8">
        <v>346</v>
      </c>
      <c r="R8" s="8">
        <v>346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>
        <v>106</v>
      </c>
      <c r="AE8" s="8"/>
      <c r="AF8" s="8">
        <v>6124</v>
      </c>
      <c r="AG8" s="8"/>
      <c r="AH8" s="8">
        <v>1476</v>
      </c>
      <c r="AI8" s="8">
        <f>B8+D8+F8+H8+J8+L8+O8+S8+U8+W8+Q8</f>
        <v>2866</v>
      </c>
      <c r="AJ8" s="8">
        <f>C8+E8+G8+I8+K8+M8+P8+R8+T8+V8+X8+Z8+AB8+AD8+AF8+AH8</f>
        <v>10572</v>
      </c>
    </row>
    <row r="9" spans="1:36" ht="22.5" customHeight="1">
      <c r="A9" s="56" t="s">
        <v>336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56" t="s">
        <v>336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>
        <f>B9+D9+F9+H9+J9+L9+O9+S9+U9+W9</f>
        <v>0</v>
      </c>
      <c r="AJ9" s="8">
        <f aca="true" t="shared" si="0" ref="AJ9:AJ14">C9+E9+G9+I9+K9+M9+P9+R9+T9+V9+X9+Z9+AB9+AD9+AF9+AH9</f>
        <v>0</v>
      </c>
    </row>
    <row r="10" spans="1:36" ht="22.5" customHeight="1">
      <c r="A10" s="56" t="s">
        <v>337</v>
      </c>
      <c r="B10" s="8"/>
      <c r="C10" s="8"/>
      <c r="D10" s="8">
        <v>1350</v>
      </c>
      <c r="E10" s="8">
        <v>1350</v>
      </c>
      <c r="F10" s="8">
        <v>459</v>
      </c>
      <c r="G10" s="8">
        <v>339</v>
      </c>
      <c r="H10" s="8">
        <v>34</v>
      </c>
      <c r="I10" s="8">
        <v>34</v>
      </c>
      <c r="J10" s="8"/>
      <c r="K10" s="8"/>
      <c r="L10" s="8"/>
      <c r="M10" s="8"/>
      <c r="N10" s="56" t="s">
        <v>337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>
        <f>B10+D10+F10+H10+J10+L10+O10+S10+U10+W10</f>
        <v>1843</v>
      </c>
      <c r="AJ10" s="8">
        <f t="shared" si="0"/>
        <v>1723</v>
      </c>
    </row>
    <row r="11" spans="1:36" ht="22.5">
      <c r="A11" s="56" t="s">
        <v>338</v>
      </c>
      <c r="B11" s="8"/>
      <c r="C11" s="8"/>
      <c r="D11" s="8"/>
      <c r="E11" s="8"/>
      <c r="F11" s="8">
        <v>8128</v>
      </c>
      <c r="G11" s="8">
        <v>13575</v>
      </c>
      <c r="H11" s="8">
        <v>150</v>
      </c>
      <c r="I11" s="8">
        <v>150</v>
      </c>
      <c r="J11" s="8"/>
      <c r="K11" s="8"/>
      <c r="L11" s="8"/>
      <c r="M11" s="8"/>
      <c r="N11" s="56" t="s">
        <v>338</v>
      </c>
      <c r="O11" s="8">
        <v>226</v>
      </c>
      <c r="P11" s="8">
        <v>226</v>
      </c>
      <c r="Q11" s="8">
        <v>210</v>
      </c>
      <c r="R11" s="8">
        <v>210</v>
      </c>
      <c r="S11" s="8"/>
      <c r="T11" s="8"/>
      <c r="U11" s="8">
        <v>1892</v>
      </c>
      <c r="V11" s="8">
        <v>1892</v>
      </c>
      <c r="W11" s="8"/>
      <c r="X11" s="8"/>
      <c r="Y11" s="8"/>
      <c r="Z11" s="8">
        <v>21</v>
      </c>
      <c r="AA11" s="8"/>
      <c r="AB11" s="8">
        <v>382</v>
      </c>
      <c r="AC11" s="8"/>
      <c r="AD11" s="8"/>
      <c r="AE11" s="8"/>
      <c r="AF11" s="8"/>
      <c r="AG11" s="8"/>
      <c r="AH11" s="8"/>
      <c r="AI11" s="8">
        <f>B11+D11+F11+H11+J11+L11+O11+S11+U11+W11+Q11</f>
        <v>10606</v>
      </c>
      <c r="AJ11" s="8">
        <f t="shared" si="0"/>
        <v>16456</v>
      </c>
    </row>
    <row r="12" spans="1:36" ht="22.5" customHeight="1">
      <c r="A12" s="56" t="s">
        <v>339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56" t="s">
        <v>339</v>
      </c>
      <c r="O12" s="8"/>
      <c r="P12" s="8"/>
      <c r="Q12" s="8"/>
      <c r="R12" s="8"/>
      <c r="S12" s="8">
        <v>39553</v>
      </c>
      <c r="T12" s="8">
        <v>39553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f>B12+D12+F12+H12+J12+L12+O12+S12+U12+W12</f>
        <v>39553</v>
      </c>
      <c r="AJ12" s="8">
        <f t="shared" si="0"/>
        <v>39553</v>
      </c>
    </row>
    <row r="13" spans="1:36" ht="22.5" customHeight="1">
      <c r="A13" s="56" t="s">
        <v>340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56" t="s">
        <v>340</v>
      </c>
      <c r="O13" s="8"/>
      <c r="P13" s="8"/>
      <c r="Q13" s="8"/>
      <c r="R13" s="8"/>
      <c r="S13" s="8">
        <v>149051</v>
      </c>
      <c r="T13" s="8">
        <v>149051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f>B13+D13+F13+H13+J13+L13+O13+S13+U13+W13</f>
        <v>149051</v>
      </c>
      <c r="AJ13" s="8">
        <f t="shared" si="0"/>
        <v>149051</v>
      </c>
    </row>
    <row r="14" spans="1:36" ht="22.5">
      <c r="A14" s="56" t="s">
        <v>341</v>
      </c>
      <c r="B14" s="8">
        <v>866</v>
      </c>
      <c r="C14" s="8">
        <v>866</v>
      </c>
      <c r="D14" s="8">
        <v>5400</v>
      </c>
      <c r="E14" s="8">
        <v>5400</v>
      </c>
      <c r="F14" s="8"/>
      <c r="G14" s="8"/>
      <c r="H14" s="8"/>
      <c r="I14" s="8"/>
      <c r="J14" s="8"/>
      <c r="K14" s="8"/>
      <c r="L14" s="8"/>
      <c r="M14" s="8"/>
      <c r="N14" s="56" t="s">
        <v>341</v>
      </c>
      <c r="O14" s="8"/>
      <c r="P14" s="8"/>
      <c r="Q14" s="8"/>
      <c r="R14" s="8"/>
      <c r="S14" s="8">
        <v>2500</v>
      </c>
      <c r="T14" s="8">
        <v>2500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>
        <f>B14+D14+F14+H14+J14+L14+O14+S14+U14+W14</f>
        <v>8766</v>
      </c>
      <c r="AJ14" s="8">
        <f t="shared" si="0"/>
        <v>8766</v>
      </c>
    </row>
    <row r="15" spans="1:36" ht="22.5">
      <c r="A15" s="57" t="s">
        <v>342</v>
      </c>
      <c r="B15" s="7">
        <v>866</v>
      </c>
      <c r="C15" s="7">
        <v>866</v>
      </c>
      <c r="D15" s="7">
        <f aca="true" t="shared" si="1" ref="D15:K15">SUM(D8:D14)</f>
        <v>6750</v>
      </c>
      <c r="E15" s="7">
        <f t="shared" si="1"/>
        <v>6750</v>
      </c>
      <c r="F15" s="7">
        <f t="shared" si="1"/>
        <v>10971</v>
      </c>
      <c r="G15" s="7">
        <f t="shared" si="1"/>
        <v>16298</v>
      </c>
      <c r="H15" s="7">
        <f t="shared" si="1"/>
        <v>320</v>
      </c>
      <c r="I15" s="7">
        <f t="shared" si="1"/>
        <v>320</v>
      </c>
      <c r="J15" s="7">
        <f t="shared" si="1"/>
        <v>0</v>
      </c>
      <c r="K15" s="7">
        <f t="shared" si="1"/>
        <v>0</v>
      </c>
      <c r="L15" s="7">
        <f>SUM(L8:L14)</f>
        <v>0</v>
      </c>
      <c r="M15" s="7">
        <f>SUM(M8:M14)</f>
        <v>0</v>
      </c>
      <c r="N15" s="57" t="s">
        <v>342</v>
      </c>
      <c r="O15" s="7">
        <f aca="true" t="shared" si="2" ref="O15:AI15">SUM(O8:O14)</f>
        <v>226</v>
      </c>
      <c r="P15" s="7">
        <f t="shared" si="2"/>
        <v>226</v>
      </c>
      <c r="Q15" s="7">
        <f t="shared" si="2"/>
        <v>556</v>
      </c>
      <c r="R15" s="7">
        <f t="shared" si="2"/>
        <v>556</v>
      </c>
      <c r="S15" s="7">
        <f t="shared" si="2"/>
        <v>191104</v>
      </c>
      <c r="T15" s="7">
        <f t="shared" si="2"/>
        <v>191104</v>
      </c>
      <c r="U15" s="7">
        <f t="shared" si="2"/>
        <v>1892</v>
      </c>
      <c r="V15" s="7">
        <f t="shared" si="2"/>
        <v>1892</v>
      </c>
      <c r="W15" s="7">
        <f t="shared" si="2"/>
        <v>0</v>
      </c>
      <c r="X15" s="7">
        <f t="shared" si="2"/>
        <v>0</v>
      </c>
      <c r="Y15" s="7"/>
      <c r="Z15" s="7">
        <f>SUM(Z8:Z14)</f>
        <v>21</v>
      </c>
      <c r="AA15" s="7"/>
      <c r="AB15" s="7">
        <f>SUM(AB8:AB14)</f>
        <v>382</v>
      </c>
      <c r="AC15" s="7"/>
      <c r="AD15" s="7">
        <f>SUM(AD8:AD14)</f>
        <v>106</v>
      </c>
      <c r="AE15" s="7"/>
      <c r="AF15" s="7">
        <f>SUM(AF8:AF14)</f>
        <v>6124</v>
      </c>
      <c r="AG15" s="7"/>
      <c r="AH15" s="7">
        <f>SUM(AH8:AH14)</f>
        <v>1476</v>
      </c>
      <c r="AI15" s="7">
        <f t="shared" si="2"/>
        <v>212685</v>
      </c>
      <c r="AJ15" s="7">
        <f>SUM(AJ8:AJ14)</f>
        <v>226121</v>
      </c>
    </row>
    <row r="16" spans="1:36" ht="22.5">
      <c r="A16" s="56" t="s">
        <v>343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56" t="s">
        <v>343</v>
      </c>
      <c r="O16" s="8"/>
      <c r="P16" s="8"/>
      <c r="Q16" s="8"/>
      <c r="R16" s="8"/>
      <c r="S16" s="8">
        <v>229669</v>
      </c>
      <c r="T16" s="8">
        <v>236751</v>
      </c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>
        <f>+D16+F16+H16+J16+L16+O16+S16+U16+W16</f>
        <v>229669</v>
      </c>
      <c r="AJ16" s="8">
        <f>C16+E16+G16+I16+K16+M16+P16+R16+T16+V16+X16+Z16+AB16+AD16+AF16+AH16</f>
        <v>236751</v>
      </c>
    </row>
    <row r="17" spans="1:36" ht="22.5">
      <c r="A17" s="56" t="s">
        <v>31</v>
      </c>
      <c r="B17" s="8"/>
      <c r="C17" s="8"/>
      <c r="D17" s="8"/>
      <c r="E17" s="8"/>
      <c r="F17" s="8">
        <v>480</v>
      </c>
      <c r="G17" s="8">
        <v>600</v>
      </c>
      <c r="H17" s="8"/>
      <c r="I17" s="8"/>
      <c r="J17" s="8"/>
      <c r="K17" s="8"/>
      <c r="L17" s="8"/>
      <c r="M17" s="8"/>
      <c r="N17" s="56" t="s">
        <v>31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>
        <f>+D17+F17+H17+J17+L17+O17+S17+U17+W17</f>
        <v>480</v>
      </c>
      <c r="AJ17" s="8">
        <f>C17+E17+G17+I17+K17+M17+P17+R17+T17+V17+X17+Z17+AB17+AD17+AF17+AH17</f>
        <v>600</v>
      </c>
    </row>
    <row r="18" spans="1:36" ht="22.5">
      <c r="A18" s="56" t="s">
        <v>34</v>
      </c>
      <c r="B18" s="8"/>
      <c r="C18" s="8"/>
      <c r="D18" s="8"/>
      <c r="E18" s="8"/>
      <c r="F18" s="8">
        <v>2700</v>
      </c>
      <c r="G18" s="8">
        <v>2700</v>
      </c>
      <c r="H18" s="8"/>
      <c r="I18" s="8"/>
      <c r="J18" s="8">
        <v>1008</v>
      </c>
      <c r="K18" s="8">
        <v>1008</v>
      </c>
      <c r="L18" s="8">
        <v>492</v>
      </c>
      <c r="M18" s="8">
        <v>492</v>
      </c>
      <c r="N18" s="56" t="s">
        <v>34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>
        <f>+D18+F18+H18+J18+L18+O18+S18+U18+W18</f>
        <v>4200</v>
      </c>
      <c r="AJ18" s="8">
        <f>C18+E18+G18+I18+K18+M18+P18+R18+T18+V18+X18+Z18+AB18+AD18+AF18+AH18</f>
        <v>4200</v>
      </c>
    </row>
    <row r="19" spans="1:36" ht="22.5">
      <c r="A19" s="58" t="s">
        <v>363</v>
      </c>
      <c r="B19" s="8"/>
      <c r="C19" s="8"/>
      <c r="D19" s="8"/>
      <c r="E19" s="8"/>
      <c r="F19" s="8">
        <v>28877</v>
      </c>
      <c r="G19" s="8">
        <v>28877</v>
      </c>
      <c r="H19" s="8"/>
      <c r="I19" s="8"/>
      <c r="J19" s="8"/>
      <c r="K19" s="8"/>
      <c r="L19" s="8"/>
      <c r="M19" s="8"/>
      <c r="N19" s="56" t="s">
        <v>35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>
        <f>+D19+F19+H19+J19+L19+O19+S19+U19+W19</f>
        <v>28877</v>
      </c>
      <c r="AJ19" s="8">
        <f>C19+E19+G19+I19+K19+M19+P19+R19+T19+V19+X19+Z19+AB19+AD19+AF19+AH19</f>
        <v>28877</v>
      </c>
    </row>
    <row r="20" spans="1:36" ht="22.5">
      <c r="A20" s="56" t="s">
        <v>362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56"/>
      <c r="O20" s="8"/>
      <c r="P20" s="8"/>
      <c r="Q20" s="8"/>
      <c r="R20" s="8"/>
      <c r="S20" s="8"/>
      <c r="T20" s="8"/>
      <c r="U20" s="8"/>
      <c r="V20" s="8"/>
      <c r="W20" s="8">
        <v>16087</v>
      </c>
      <c r="X20" s="8">
        <v>16087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>
        <f>+D20+F20+H20+J20+L20+O20+S20+U20+W20</f>
        <v>16087</v>
      </c>
      <c r="AJ20" s="8">
        <f>C20+E20+G20+I20+K20+M20+P20+R20+T20+V20+X20+Z20+AB20+AD20+AF20+AH20</f>
        <v>16087</v>
      </c>
    </row>
    <row r="21" spans="1:36" ht="22.5">
      <c r="A21" s="57" t="s">
        <v>344</v>
      </c>
      <c r="B21" s="7">
        <f aca="true" t="shared" si="3" ref="B21:K21">SUM(B15:B19)</f>
        <v>866</v>
      </c>
      <c r="C21" s="7">
        <f t="shared" si="3"/>
        <v>866</v>
      </c>
      <c r="D21" s="7">
        <f t="shared" si="3"/>
        <v>6750</v>
      </c>
      <c r="E21" s="7">
        <f t="shared" si="3"/>
        <v>6750</v>
      </c>
      <c r="F21" s="7">
        <f>SUM(F15:F20)</f>
        <v>43028</v>
      </c>
      <c r="G21" s="7">
        <f t="shared" si="3"/>
        <v>48475</v>
      </c>
      <c r="H21" s="7">
        <f t="shared" si="3"/>
        <v>320</v>
      </c>
      <c r="I21" s="7">
        <f t="shared" si="3"/>
        <v>320</v>
      </c>
      <c r="J21" s="7">
        <f t="shared" si="3"/>
        <v>1008</v>
      </c>
      <c r="K21" s="7">
        <f t="shared" si="3"/>
        <v>1008</v>
      </c>
      <c r="L21" s="7">
        <f>SUM(L15:L19)</f>
        <v>492</v>
      </c>
      <c r="M21" s="7">
        <f>SUM(M15:M19)</f>
        <v>492</v>
      </c>
      <c r="N21" s="57" t="s">
        <v>344</v>
      </c>
      <c r="O21" s="7">
        <f aca="true" t="shared" si="4" ref="O21:V21">SUM(O15:O19)</f>
        <v>226</v>
      </c>
      <c r="P21" s="7">
        <f t="shared" si="4"/>
        <v>226</v>
      </c>
      <c r="Q21" s="7">
        <f t="shared" si="4"/>
        <v>556</v>
      </c>
      <c r="R21" s="7">
        <f t="shared" si="4"/>
        <v>556</v>
      </c>
      <c r="S21" s="7">
        <f t="shared" si="4"/>
        <v>420773</v>
      </c>
      <c r="T21" s="7">
        <f t="shared" si="4"/>
        <v>427855</v>
      </c>
      <c r="U21" s="7">
        <f t="shared" si="4"/>
        <v>1892</v>
      </c>
      <c r="V21" s="7">
        <f t="shared" si="4"/>
        <v>1892</v>
      </c>
      <c r="W21" s="7">
        <f>SUM(W15:W20)</f>
        <v>16087</v>
      </c>
      <c r="X21" s="7">
        <f>SUM(X15:X20)</f>
        <v>16087</v>
      </c>
      <c r="Y21" s="7"/>
      <c r="Z21" s="7">
        <f>SUM(Z15:Z20)</f>
        <v>21</v>
      </c>
      <c r="AA21" s="7"/>
      <c r="AB21" s="7">
        <f>SUM(AB15)</f>
        <v>382</v>
      </c>
      <c r="AC21" s="7"/>
      <c r="AD21" s="7">
        <f>SUM(AD15)</f>
        <v>106</v>
      </c>
      <c r="AE21" s="7"/>
      <c r="AF21" s="7">
        <f>SUM(AF15)</f>
        <v>6124</v>
      </c>
      <c r="AG21" s="7"/>
      <c r="AH21" s="7">
        <f>SUM(AH15)</f>
        <v>1476</v>
      </c>
      <c r="AI21" s="7">
        <f>SUM(AI15:AI20)</f>
        <v>491998</v>
      </c>
      <c r="AJ21" s="7">
        <f>SUM(AJ15:AJ20)</f>
        <v>512636</v>
      </c>
    </row>
    <row r="22" ht="12.75">
      <c r="A22" s="54"/>
    </row>
    <row r="23" ht="12.75">
      <c r="A23" s="54"/>
    </row>
    <row r="25" spans="4:13" ht="12.75"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4:13" ht="12.75"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4:13" ht="12.75"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4:13" ht="12.75">
      <c r="D28" s="32"/>
      <c r="E28" s="32"/>
      <c r="F28" s="32"/>
      <c r="G28" s="32"/>
      <c r="H28" s="32"/>
      <c r="I28" s="32"/>
      <c r="J28" s="32"/>
      <c r="K28" s="32"/>
      <c r="L28" s="32"/>
      <c r="M28" s="4"/>
    </row>
    <row r="29" spans="3:13" ht="12.75" customHeight="1">
      <c r="C29" s="59"/>
      <c r="D29" s="96"/>
      <c r="E29" s="97"/>
      <c r="F29" s="95"/>
      <c r="G29" s="95"/>
      <c r="H29" s="95"/>
      <c r="I29" s="95"/>
      <c r="J29" s="95"/>
      <c r="K29" s="95"/>
      <c r="L29" s="95"/>
      <c r="M29" s="95"/>
    </row>
    <row r="30" spans="3:13" ht="12.75"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3:13" ht="12.75">
      <c r="C31" s="59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3:13" ht="12.75">
      <c r="C32" s="59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3:13" ht="12.75">
      <c r="C33" s="59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3:13" ht="12.75">
      <c r="C34" s="59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3:13" ht="12.75">
      <c r="C35" s="59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3:13" ht="12.75">
      <c r="C36" s="59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3:13" ht="12.75">
      <c r="C37" s="59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3:13" ht="12.75">
      <c r="C38" s="5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3:13" ht="12.75">
      <c r="C39" s="59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3:13" ht="12.75">
      <c r="C40" s="59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3:13" ht="12.75">
      <c r="C41" s="59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3:13" ht="12.75">
      <c r="C42" s="59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3:13" ht="12.75">
      <c r="C43" s="59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3:13" ht="12.75">
      <c r="C44" s="59"/>
      <c r="D44" s="29"/>
      <c r="E44" s="29"/>
      <c r="F44" s="29"/>
      <c r="G44" s="29"/>
      <c r="H44" s="29"/>
      <c r="I44" s="29"/>
      <c r="J44" s="29"/>
      <c r="K44" s="29"/>
      <c r="L44" s="29"/>
      <c r="M44" s="29"/>
    </row>
  </sheetData>
  <mergeCells count="41">
    <mergeCell ref="AG5:AH5"/>
    <mergeCell ref="AG6:AH6"/>
    <mergeCell ref="AC5:AD5"/>
    <mergeCell ref="AC6:AD6"/>
    <mergeCell ref="AE5:AF5"/>
    <mergeCell ref="AE6:AF6"/>
    <mergeCell ref="Y5:Z5"/>
    <mergeCell ref="Y6:Z6"/>
    <mergeCell ref="AA5:AB5"/>
    <mergeCell ref="AA6:AB6"/>
    <mergeCell ref="W6:X6"/>
    <mergeCell ref="AI6:AJ6"/>
    <mergeCell ref="H6:I6"/>
    <mergeCell ref="J6:K6"/>
    <mergeCell ref="L6:M6"/>
    <mergeCell ref="O6:P6"/>
    <mergeCell ref="J5:K5"/>
    <mergeCell ref="H5:I5"/>
    <mergeCell ref="L5:M5"/>
    <mergeCell ref="A5:A6"/>
    <mergeCell ref="B5:C5"/>
    <mergeCell ref="D5:E5"/>
    <mergeCell ref="F5:G5"/>
    <mergeCell ref="B6:C6"/>
    <mergeCell ref="D6:E6"/>
    <mergeCell ref="F6:G6"/>
    <mergeCell ref="W5:X5"/>
    <mergeCell ref="AI5:AJ5"/>
    <mergeCell ref="Q5:R5"/>
    <mergeCell ref="N5:N6"/>
    <mergeCell ref="O5:P5"/>
    <mergeCell ref="S5:T5"/>
    <mergeCell ref="U5:V5"/>
    <mergeCell ref="Q6:R6"/>
    <mergeCell ref="S6:T6"/>
    <mergeCell ref="U6:V6"/>
    <mergeCell ref="J29:K29"/>
    <mergeCell ref="L29:M29"/>
    <mergeCell ref="D29:E29"/>
    <mergeCell ref="F29:G29"/>
    <mergeCell ref="H29:I2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&amp;C2/a. melléklet a 24/2011. (XI. 24.) önkormányzati rendelethez</oddHeader>
    <oddFooter>&amp;C5.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5">
      <selection activeCell="C22" sqref="C22"/>
    </sheetView>
  </sheetViews>
  <sheetFormatPr defaultColWidth="9.140625" defaultRowHeight="12.75"/>
  <cols>
    <col min="1" max="1" width="45.421875" style="0" customWidth="1"/>
    <col min="2" max="3" width="16.7109375" style="0" customWidth="1"/>
  </cols>
  <sheetData>
    <row r="1" ht="12.75">
      <c r="A1" s="54"/>
    </row>
    <row r="2" spans="1:3" ht="25.5">
      <c r="A2" s="70" t="s">
        <v>438</v>
      </c>
      <c r="B2" s="71"/>
      <c r="C2" s="71"/>
    </row>
    <row r="3" spans="1:3" ht="12.75">
      <c r="A3" s="35" t="s">
        <v>22</v>
      </c>
      <c r="B3" s="32"/>
      <c r="C3" s="32"/>
    </row>
    <row r="4" spans="1:3" ht="12.75">
      <c r="A4" s="35"/>
      <c r="B4" s="32"/>
      <c r="C4" s="32"/>
    </row>
    <row r="5" spans="1:3" ht="12.75">
      <c r="A5" s="32"/>
      <c r="B5" s="32"/>
      <c r="C5" s="4" t="s">
        <v>437</v>
      </c>
    </row>
    <row r="6" spans="1:3" ht="12.75">
      <c r="A6" s="109" t="s">
        <v>328</v>
      </c>
      <c r="B6" s="106" t="s">
        <v>425</v>
      </c>
      <c r="C6" s="92"/>
    </row>
    <row r="7" spans="1:3" ht="12.75">
      <c r="A7" s="110"/>
      <c r="B7" s="100" t="s">
        <v>1</v>
      </c>
      <c r="C7" s="101"/>
    </row>
    <row r="8" spans="1:3" ht="12.75">
      <c r="A8" s="111"/>
      <c r="B8" s="2" t="s">
        <v>0</v>
      </c>
      <c r="C8" s="2" t="s">
        <v>39</v>
      </c>
    </row>
    <row r="9" spans="1:3" ht="24.75" customHeight="1">
      <c r="A9" s="56" t="s">
        <v>335</v>
      </c>
      <c r="B9" s="60">
        <f>'2a Polgárm.'!AI8+'2a Gondozási'!L8+'2a Óvoda'!L8+'2a Iskola'!L8+'2a Műv. ház'!L8</f>
        <v>5176</v>
      </c>
      <c r="C9" s="60">
        <f>'2a Polgárm.'!AJ8+'2a Gondozási'!M8+'2a Óvoda'!M8+'2a Iskola'!M8+'2a Műv. ház'!M8</f>
        <v>10946</v>
      </c>
    </row>
    <row r="10" spans="1:3" ht="24.75" customHeight="1">
      <c r="A10" s="56" t="s">
        <v>336</v>
      </c>
      <c r="B10" s="8">
        <f>'2a Polgárm.'!AI9+'2a Gondozási'!L9+'2a Óvoda'!L9+'2a Iskola'!L9+'2a Műv. ház'!L9</f>
        <v>26209</v>
      </c>
      <c r="C10" s="60">
        <f>'2a Polgárm.'!AJ9+'2a Gondozási'!M9+'2a Óvoda'!M9+'2a Iskola'!M9+'2a Műv. ház'!M9</f>
        <v>26209</v>
      </c>
    </row>
    <row r="11" spans="1:3" ht="24.75" customHeight="1">
      <c r="A11" s="56" t="s">
        <v>337</v>
      </c>
      <c r="B11" s="8">
        <f>'2a Polgárm.'!AI10+'2a Gondozási'!L10+'2a Óvoda'!L10+'2a Iskola'!L10+'2a Műv. ház'!L10</f>
        <v>3770</v>
      </c>
      <c r="C11" s="60">
        <f>'2a Polgárm.'!AJ10+'2a Gondozási'!M10+'2a Óvoda'!M10+'2a Iskola'!M10+'2a Műv. ház'!M10</f>
        <v>3684</v>
      </c>
    </row>
    <row r="12" spans="1:3" ht="24.75" customHeight="1">
      <c r="A12" s="56" t="s">
        <v>338</v>
      </c>
      <c r="B12" s="8">
        <f>'2a Polgárm.'!AI11+'2a Gondozási'!L11+'2a Óvoda'!L11+'2a Iskola'!L11+'2a Műv. ház'!L11</f>
        <v>16606</v>
      </c>
      <c r="C12" s="60">
        <f>'2a Polgárm.'!AJ11+'2a Gondozási'!M11+'2a Óvoda'!M11+'2a Iskola'!M11+'2a Műv. ház'!M11</f>
        <v>22456</v>
      </c>
    </row>
    <row r="13" spans="1:3" ht="24.75" customHeight="1">
      <c r="A13" s="56" t="s">
        <v>339</v>
      </c>
      <c r="B13" s="8">
        <f>'2a Polgárm.'!AI12+'2a Gondozási'!L12+'2a Óvoda'!L12+'2a Iskola'!L12+'2a Műv. ház'!L12</f>
        <v>39553</v>
      </c>
      <c r="C13" s="60">
        <f>'2a Polgárm.'!AJ12+'2a Gondozási'!M12+'2a Óvoda'!M12+'2a Iskola'!M12+'2a Műv. ház'!M12</f>
        <v>39553</v>
      </c>
    </row>
    <row r="14" spans="1:3" ht="24.75" customHeight="1">
      <c r="A14" s="56" t="s">
        <v>340</v>
      </c>
      <c r="B14" s="8">
        <f>'2a Polgárm.'!AI13+'2a Gondozási'!L13+'2a Óvoda'!L13+'2a Iskola'!L13+'2a Műv. ház'!L13</f>
        <v>149051</v>
      </c>
      <c r="C14" s="60">
        <f>'2a Polgárm.'!AJ13+'2a Gondozási'!M13+'2a Óvoda'!M13+'2a Iskola'!M13+'2a Műv. ház'!M13</f>
        <v>149051</v>
      </c>
    </row>
    <row r="15" spans="1:3" ht="24.75" customHeight="1">
      <c r="A15" s="56" t="s">
        <v>341</v>
      </c>
      <c r="B15" s="8">
        <f>'2a Polgárm.'!AI14+'2a Gondozási'!L14+'2a Óvoda'!L14+'2a Iskola'!L14+'2a Műv. ház'!L14</f>
        <v>8766</v>
      </c>
      <c r="C15" s="60">
        <f>'2a Polgárm.'!AJ14+'2a Gondozási'!M14+'2a Óvoda'!M14+'2a Iskola'!M14+'2a Műv. ház'!M14</f>
        <v>8766</v>
      </c>
    </row>
    <row r="16" spans="1:3" ht="24.75" customHeight="1">
      <c r="A16" s="57" t="s">
        <v>342</v>
      </c>
      <c r="B16" s="7">
        <f>SUM(B9:B15)</f>
        <v>249131</v>
      </c>
      <c r="C16" s="7">
        <f>SUM(C9:C15)</f>
        <v>260665</v>
      </c>
    </row>
    <row r="17" spans="1:3" ht="24.75" customHeight="1">
      <c r="A17" s="56" t="s">
        <v>343</v>
      </c>
      <c r="B17" s="8">
        <f>'2a Polgárm.'!AI16+'2a Gondozási'!L16+'2a Óvoda'!L16+'2a Iskola'!L16+'2a Műv. ház'!L16</f>
        <v>229669</v>
      </c>
      <c r="C17" s="60">
        <f>'2a Polgárm.'!AJ16+'2a Gondozási'!M16+'2a Óvoda'!M16+'2a Iskola'!M16+'2a Műv. ház'!M16</f>
        <v>236751</v>
      </c>
    </row>
    <row r="18" spans="1:3" ht="24.75" customHeight="1">
      <c r="A18" s="56" t="s">
        <v>31</v>
      </c>
      <c r="B18" s="8">
        <f>'2a Polgárm.'!AI17+'2a Gondozási'!L17+'2a Óvoda'!L17+'2a Iskola'!L17+'2a Műv. ház'!L17</f>
        <v>480</v>
      </c>
      <c r="C18" s="60">
        <f>'2a Polgárm.'!AJ17+'2a Gondozási'!M17+'2a Óvoda'!M17+'2a Iskola'!M17+'2a Műv. ház'!M17</f>
        <v>600</v>
      </c>
    </row>
    <row r="19" spans="1:3" ht="24.75" customHeight="1">
      <c r="A19" s="56" t="s">
        <v>34</v>
      </c>
      <c r="B19" s="8">
        <f>'2a Polgárm.'!AI18+'2a Gondozási'!L18+'2a Óvoda'!L18+'2a Iskola'!L18+'2a Műv. ház'!L18</f>
        <v>4200</v>
      </c>
      <c r="C19" s="60">
        <f>'2a Polgárm.'!AJ18+'2a Gondozási'!M18+'2a Óvoda'!M18+'2a Iskola'!M18+'2a Műv. ház'!M18</f>
        <v>4200</v>
      </c>
    </row>
    <row r="20" spans="1:3" ht="24.75" customHeight="1">
      <c r="A20" s="58" t="s">
        <v>363</v>
      </c>
      <c r="B20" s="8">
        <f>'2a Polgárm.'!AI19+'2a Gondozási'!L19+'2a Óvoda'!L19+'2a Iskola'!L19+'2a Műv. ház'!L19</f>
        <v>28877</v>
      </c>
      <c r="C20" s="60">
        <f>'2a Polgárm.'!AJ19+'2a Gondozási'!M19+'2a Óvoda'!M19+'2a Iskola'!M19+'2a Műv. ház'!M19</f>
        <v>28877</v>
      </c>
    </row>
    <row r="21" spans="1:3" ht="24.75" customHeight="1">
      <c r="A21" s="56" t="s">
        <v>362</v>
      </c>
      <c r="B21" s="8">
        <f>'2a Polgárm.'!AI20+'2a Gondozási'!L20+'2a Óvoda'!L20+'2a Iskola'!L20+'2a Műv. ház'!L20</f>
        <v>16087</v>
      </c>
      <c r="C21" s="60">
        <f>'2a Polgárm.'!AJ20+'2a Gondozási'!M20+'2a Óvoda'!M20+'2a Iskola'!M20+'2a Műv. ház'!M20</f>
        <v>16087</v>
      </c>
    </row>
    <row r="22" spans="1:3" ht="24.75" customHeight="1">
      <c r="A22" s="57" t="s">
        <v>344</v>
      </c>
      <c r="B22" s="7">
        <f>SUM(B16:B21)</f>
        <v>528444</v>
      </c>
      <c r="C22" s="88">
        <f>'2a Polgárm.'!AJ21+'2a Gondozási'!M21+'2a Óvoda'!M21+'2a Iskola'!M21+'2a Műv. ház'!M21</f>
        <v>547180</v>
      </c>
    </row>
    <row r="23" ht="12.75">
      <c r="C23" s="60">
        <f>'2a Polgárm.'!AJ22+'2a Gondozási'!M22+'2a Óvoda'!M22+'2a Iskola'!M22+'2a Műv. ház'!M22</f>
        <v>0</v>
      </c>
    </row>
  </sheetData>
  <mergeCells count="3">
    <mergeCell ref="B6:C6"/>
    <mergeCell ref="A6:A8"/>
    <mergeCell ref="B7:C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&amp;C2/a. melléklet a 24/2011. (XI. 24.) önkormányzati rendelethez</oddHeader>
    <oddFooter>&amp;C6.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31"/>
  <sheetViews>
    <sheetView workbookViewId="0" topLeftCell="A29">
      <selection activeCell="D31" sqref="D31"/>
    </sheetView>
  </sheetViews>
  <sheetFormatPr defaultColWidth="9.140625" defaultRowHeight="12.75"/>
  <cols>
    <col min="1" max="1" width="5.7109375" style="0" customWidth="1"/>
    <col min="2" max="2" width="40.421875" style="0" customWidth="1"/>
    <col min="3" max="4" width="18.7109375" style="0" customWidth="1"/>
  </cols>
  <sheetData>
    <row r="1" spans="1:4" ht="15.75">
      <c r="A1" s="112" t="s">
        <v>428</v>
      </c>
      <c r="B1" s="113"/>
      <c r="C1" s="113"/>
      <c r="D1" s="113"/>
    </row>
    <row r="2" ht="12.75">
      <c r="A2" s="21"/>
    </row>
    <row r="3" ht="12.75">
      <c r="D3" s="4" t="s">
        <v>437</v>
      </c>
    </row>
    <row r="4" spans="1:4" ht="12.75">
      <c r="A4" s="99" t="s">
        <v>84</v>
      </c>
      <c r="B4" s="99" t="s">
        <v>85</v>
      </c>
      <c r="C4" s="100" t="s">
        <v>1</v>
      </c>
      <c r="D4" s="101"/>
    </row>
    <row r="5" spans="1:4" ht="12.75">
      <c r="A5" s="99"/>
      <c r="B5" s="99"/>
      <c r="C5" s="31" t="s">
        <v>86</v>
      </c>
      <c r="D5" s="31" t="s">
        <v>39</v>
      </c>
    </row>
    <row r="6" spans="1:4" ht="12.75">
      <c r="A6" s="1" t="s">
        <v>87</v>
      </c>
      <c r="B6" s="2" t="s">
        <v>100</v>
      </c>
      <c r="C6" s="8">
        <v>185440</v>
      </c>
      <c r="D6" s="8">
        <v>192021</v>
      </c>
    </row>
    <row r="7" spans="1:4" ht="12.75">
      <c r="A7" s="1" t="s">
        <v>88</v>
      </c>
      <c r="B7" s="2" t="s">
        <v>101</v>
      </c>
      <c r="C7" s="8">
        <v>20476</v>
      </c>
      <c r="D7" s="8">
        <v>23481</v>
      </c>
    </row>
    <row r="8" spans="1:4" ht="12.75">
      <c r="A8" s="1" t="s">
        <v>89</v>
      </c>
      <c r="B8" s="2" t="s">
        <v>102</v>
      </c>
      <c r="C8" s="8">
        <v>7318</v>
      </c>
      <c r="D8" s="8">
        <v>8545</v>
      </c>
    </row>
    <row r="9" spans="1:4" ht="12.75">
      <c r="A9" s="22" t="s">
        <v>90</v>
      </c>
      <c r="B9" s="6" t="s">
        <v>98</v>
      </c>
      <c r="C9" s="7">
        <f>SUM(C6:C8)</f>
        <v>213234</v>
      </c>
      <c r="D9" s="7">
        <f>SUM(D6:D8)</f>
        <v>224047</v>
      </c>
    </row>
    <row r="10" spans="1:4" ht="12.75">
      <c r="A10" s="1" t="s">
        <v>87</v>
      </c>
      <c r="B10" s="2" t="s">
        <v>103</v>
      </c>
      <c r="C10" s="8">
        <v>47793</v>
      </c>
      <c r="D10" s="8">
        <v>49511</v>
      </c>
    </row>
    <row r="11" spans="1:4" ht="12.75">
      <c r="A11" s="1" t="s">
        <v>88</v>
      </c>
      <c r="B11" s="2" t="s">
        <v>104</v>
      </c>
      <c r="C11" s="8">
        <v>2987</v>
      </c>
      <c r="D11" s="8">
        <v>3095</v>
      </c>
    </row>
    <row r="12" spans="1:4" ht="12.75">
      <c r="A12" s="1" t="s">
        <v>89</v>
      </c>
      <c r="B12" s="2" t="s">
        <v>105</v>
      </c>
      <c r="C12" s="8">
        <v>995</v>
      </c>
      <c r="D12" s="8">
        <v>1032</v>
      </c>
    </row>
    <row r="13" spans="1:4" ht="12.75">
      <c r="A13" s="1" t="s">
        <v>91</v>
      </c>
      <c r="B13" s="2" t="s">
        <v>106</v>
      </c>
      <c r="C13" s="8">
        <v>1992</v>
      </c>
      <c r="D13" s="8">
        <v>2063</v>
      </c>
    </row>
    <row r="14" spans="1:4" ht="12.75">
      <c r="A14" s="1" t="s">
        <v>92</v>
      </c>
      <c r="B14" s="2" t="s">
        <v>107</v>
      </c>
      <c r="C14" s="8"/>
      <c r="D14" s="8"/>
    </row>
    <row r="15" spans="1:4" ht="12.75">
      <c r="A15" s="1" t="s">
        <v>93</v>
      </c>
      <c r="B15" s="2" t="s">
        <v>108</v>
      </c>
      <c r="C15" s="8">
        <v>649</v>
      </c>
      <c r="D15" s="8">
        <v>649</v>
      </c>
    </row>
    <row r="16" spans="1:4" ht="12.75">
      <c r="A16" s="1" t="s">
        <v>94</v>
      </c>
      <c r="B16" s="2" t="s">
        <v>109</v>
      </c>
      <c r="C16" s="8">
        <v>1287</v>
      </c>
      <c r="D16" s="8">
        <v>1287</v>
      </c>
    </row>
    <row r="17" spans="1:4" ht="12.75">
      <c r="A17" s="22" t="s">
        <v>95</v>
      </c>
      <c r="B17" s="6" t="s">
        <v>99</v>
      </c>
      <c r="C17" s="7">
        <f>SUM(C10:C16)</f>
        <v>55703</v>
      </c>
      <c r="D17" s="7">
        <f>SUM(D10:D16)</f>
        <v>57637</v>
      </c>
    </row>
    <row r="18" spans="1:4" ht="12.75">
      <c r="A18" s="1" t="s">
        <v>87</v>
      </c>
      <c r="B18" s="2" t="s">
        <v>110</v>
      </c>
      <c r="C18" s="8">
        <v>15080</v>
      </c>
      <c r="D18" s="8">
        <v>17800</v>
      </c>
    </row>
    <row r="19" spans="1:4" ht="12.75">
      <c r="A19" s="1" t="s">
        <v>88</v>
      </c>
      <c r="B19" s="2" t="s">
        <v>111</v>
      </c>
      <c r="C19" s="8">
        <v>76146</v>
      </c>
      <c r="D19" s="8">
        <v>82615</v>
      </c>
    </row>
    <row r="20" spans="1:4" ht="12.75">
      <c r="A20" s="1" t="s">
        <v>89</v>
      </c>
      <c r="B20" s="2" t="s">
        <v>112</v>
      </c>
      <c r="C20" s="8">
        <v>23442</v>
      </c>
      <c r="D20" s="8">
        <v>25998</v>
      </c>
    </row>
    <row r="21" spans="1:4" ht="12.75">
      <c r="A21" s="1" t="s">
        <v>91</v>
      </c>
      <c r="B21" s="2" t="s">
        <v>113</v>
      </c>
      <c r="C21" s="8">
        <v>3063</v>
      </c>
      <c r="D21" s="8">
        <v>3063</v>
      </c>
    </row>
    <row r="22" spans="1:4" ht="12.75">
      <c r="A22" s="1" t="s">
        <v>92</v>
      </c>
      <c r="B22" s="2" t="s">
        <v>114</v>
      </c>
      <c r="C22" s="8">
        <v>7160</v>
      </c>
      <c r="D22" s="8">
        <v>2160</v>
      </c>
    </row>
    <row r="23" spans="1:4" ht="12.75">
      <c r="A23" s="22" t="s">
        <v>96</v>
      </c>
      <c r="B23" s="6" t="s">
        <v>97</v>
      </c>
      <c r="C23" s="7">
        <f>SUM(C18:C22)</f>
        <v>124891</v>
      </c>
      <c r="D23" s="7">
        <f>SUM(D18:D22)</f>
        <v>131636</v>
      </c>
    </row>
    <row r="24" spans="1:4" ht="12.75">
      <c r="A24" s="22" t="s">
        <v>115</v>
      </c>
      <c r="B24" s="6" t="s">
        <v>116</v>
      </c>
      <c r="C24" s="8"/>
      <c r="D24" s="8"/>
    </row>
    <row r="25" spans="1:4" ht="25.5">
      <c r="A25" s="1" t="s">
        <v>87</v>
      </c>
      <c r="B25" s="11" t="s">
        <v>121</v>
      </c>
      <c r="C25" s="8"/>
      <c r="D25" s="8"/>
    </row>
    <row r="26" spans="1:4" ht="25.5">
      <c r="A26" s="1" t="s">
        <v>88</v>
      </c>
      <c r="B26" s="11" t="s">
        <v>122</v>
      </c>
      <c r="C26" s="8">
        <v>9312</v>
      </c>
      <c r="D26" s="8">
        <v>11045</v>
      </c>
    </row>
    <row r="27" spans="1:4" ht="25.5">
      <c r="A27" s="1" t="s">
        <v>89</v>
      </c>
      <c r="B27" s="11" t="s">
        <v>123</v>
      </c>
      <c r="C27" s="8"/>
      <c r="D27" s="8"/>
    </row>
    <row r="28" spans="1:4" ht="25.5">
      <c r="A28" s="1" t="s">
        <v>91</v>
      </c>
      <c r="B28" s="11" t="s">
        <v>124</v>
      </c>
      <c r="C28" s="8"/>
      <c r="D28" s="8"/>
    </row>
    <row r="29" spans="1:4" ht="25.5">
      <c r="A29" s="1" t="s">
        <v>92</v>
      </c>
      <c r="B29" s="11" t="s">
        <v>125</v>
      </c>
      <c r="C29" s="8"/>
      <c r="D29" s="8"/>
    </row>
    <row r="30" spans="1:4" ht="12.75">
      <c r="A30" s="1" t="s">
        <v>93</v>
      </c>
      <c r="B30" s="11" t="s">
        <v>126</v>
      </c>
      <c r="C30" s="8">
        <v>76540</v>
      </c>
      <c r="D30" s="8">
        <v>75846</v>
      </c>
    </row>
    <row r="31" spans="1:4" ht="12.75">
      <c r="A31" s="22" t="s">
        <v>117</v>
      </c>
      <c r="B31" s="20" t="s">
        <v>118</v>
      </c>
      <c r="C31" s="7">
        <f>SUM(C25:C30)</f>
        <v>85852</v>
      </c>
      <c r="D31" s="7">
        <f>SUM(D25:D30)</f>
        <v>86891</v>
      </c>
    </row>
    <row r="32" spans="1:4" ht="12.75">
      <c r="A32" s="1" t="s">
        <v>87</v>
      </c>
      <c r="B32" s="11" t="s">
        <v>135</v>
      </c>
      <c r="C32" s="8"/>
      <c r="D32" s="8"/>
    </row>
    <row r="33" spans="1:4" ht="25.5">
      <c r="A33" s="1" t="s">
        <v>88</v>
      </c>
      <c r="B33" s="11" t="s">
        <v>136</v>
      </c>
      <c r="C33" s="8"/>
      <c r="D33" s="8"/>
    </row>
    <row r="34" spans="1:4" ht="25.5">
      <c r="A34" s="1" t="s">
        <v>89</v>
      </c>
      <c r="B34" s="11" t="s">
        <v>137</v>
      </c>
      <c r="C34" s="8"/>
      <c r="D34" s="8"/>
    </row>
    <row r="35" spans="1:4" ht="25.5">
      <c r="A35" s="1" t="s">
        <v>91</v>
      </c>
      <c r="B35" s="11" t="s">
        <v>138</v>
      </c>
      <c r="C35" s="8"/>
      <c r="D35" s="8"/>
    </row>
    <row r="36" spans="1:4" ht="12.75">
      <c r="A36" s="1" t="s">
        <v>92</v>
      </c>
      <c r="B36" s="11" t="s">
        <v>139</v>
      </c>
      <c r="C36" s="8"/>
      <c r="D36" s="8"/>
    </row>
    <row r="37" spans="1:4" ht="12.75">
      <c r="A37" s="22" t="s">
        <v>119</v>
      </c>
      <c r="B37" s="6" t="s">
        <v>120</v>
      </c>
      <c r="C37" s="8"/>
      <c r="D37" s="8"/>
    </row>
    <row r="38" spans="1:4" ht="12.75">
      <c r="A38" s="22" t="s">
        <v>127</v>
      </c>
      <c r="B38" s="6" t="s">
        <v>131</v>
      </c>
      <c r="C38" s="8"/>
      <c r="D38" s="8"/>
    </row>
    <row r="39" spans="1:4" ht="12.75">
      <c r="A39" s="22" t="s">
        <v>128</v>
      </c>
      <c r="B39" s="6" t="s">
        <v>132</v>
      </c>
      <c r="C39" s="8"/>
      <c r="D39" s="8"/>
    </row>
    <row r="40" spans="1:4" ht="12.75">
      <c r="A40" s="22" t="s">
        <v>129</v>
      </c>
      <c r="B40" s="6" t="s">
        <v>133</v>
      </c>
      <c r="C40" s="8"/>
      <c r="D40" s="8"/>
    </row>
    <row r="41" spans="1:4" ht="12.75">
      <c r="A41" s="22" t="s">
        <v>130</v>
      </c>
      <c r="B41" s="6" t="s">
        <v>134</v>
      </c>
      <c r="C41" s="8"/>
      <c r="D41" s="8"/>
    </row>
    <row r="42" spans="1:4" ht="12.75">
      <c r="A42" s="23" t="s">
        <v>87</v>
      </c>
      <c r="B42" s="24" t="s">
        <v>140</v>
      </c>
      <c r="C42" s="8">
        <v>900</v>
      </c>
      <c r="D42" s="8">
        <v>900</v>
      </c>
    </row>
    <row r="43" spans="1:4" ht="12.75">
      <c r="A43" s="23" t="s">
        <v>88</v>
      </c>
      <c r="B43" s="24" t="s">
        <v>141</v>
      </c>
      <c r="C43" s="8"/>
      <c r="D43" s="8"/>
    </row>
    <row r="44" spans="1:4" ht="12.75">
      <c r="A44" s="23" t="s">
        <v>89</v>
      </c>
      <c r="B44" s="24" t="s">
        <v>142</v>
      </c>
      <c r="C44" s="8"/>
      <c r="D44" s="8"/>
    </row>
    <row r="45" spans="1:4" ht="12.75">
      <c r="A45" s="23" t="s">
        <v>91</v>
      </c>
      <c r="B45" s="24" t="s">
        <v>143</v>
      </c>
      <c r="C45" s="8">
        <v>225</v>
      </c>
      <c r="D45" s="8">
        <v>225</v>
      </c>
    </row>
    <row r="46" spans="1:4" ht="12.75">
      <c r="A46" s="22" t="s">
        <v>144</v>
      </c>
      <c r="B46" s="6" t="s">
        <v>145</v>
      </c>
      <c r="C46" s="7">
        <f>SUM(C42:C45)</f>
        <v>1125</v>
      </c>
      <c r="D46" s="7">
        <f>SUM(D42:D45)</f>
        <v>1125</v>
      </c>
    </row>
    <row r="47" spans="1:4" ht="12.75">
      <c r="A47" s="23" t="s">
        <v>87</v>
      </c>
      <c r="B47" s="24" t="s">
        <v>148</v>
      </c>
      <c r="C47" s="8">
        <v>5635</v>
      </c>
      <c r="D47" s="8">
        <v>5635</v>
      </c>
    </row>
    <row r="48" spans="1:4" ht="12.75">
      <c r="A48" s="23" t="s">
        <v>88</v>
      </c>
      <c r="B48" s="24" t="s">
        <v>149</v>
      </c>
      <c r="C48" s="8"/>
      <c r="D48" s="8"/>
    </row>
    <row r="49" spans="1:4" ht="12.75">
      <c r="A49" s="23" t="s">
        <v>89</v>
      </c>
      <c r="B49" s="24" t="s">
        <v>150</v>
      </c>
      <c r="C49" s="8"/>
      <c r="D49" s="8"/>
    </row>
    <row r="50" spans="1:4" ht="12.75">
      <c r="A50" s="23" t="s">
        <v>91</v>
      </c>
      <c r="B50" s="24" t="s">
        <v>151</v>
      </c>
      <c r="C50" s="8"/>
      <c r="D50" s="8"/>
    </row>
    <row r="51" spans="1:4" ht="12.75">
      <c r="A51" s="23" t="s">
        <v>92</v>
      </c>
      <c r="B51" s="24" t="s">
        <v>152</v>
      </c>
      <c r="C51" s="8"/>
      <c r="D51" s="8"/>
    </row>
    <row r="52" spans="1:4" ht="12.75">
      <c r="A52" s="23" t="s">
        <v>93</v>
      </c>
      <c r="B52" s="24" t="s">
        <v>153</v>
      </c>
      <c r="C52" s="8"/>
      <c r="D52" s="8"/>
    </row>
    <row r="53" spans="1:4" ht="25.5">
      <c r="A53" s="23" t="s">
        <v>94</v>
      </c>
      <c r="B53" s="18" t="s">
        <v>154</v>
      </c>
      <c r="C53" s="8"/>
      <c r="D53" s="8"/>
    </row>
    <row r="54" spans="1:4" ht="12.75">
      <c r="A54" s="23" t="s">
        <v>146</v>
      </c>
      <c r="B54" s="24" t="s">
        <v>156</v>
      </c>
      <c r="C54" s="8">
        <v>1027</v>
      </c>
      <c r="D54" s="8">
        <v>1027</v>
      </c>
    </row>
    <row r="55" spans="1:4" ht="12.75">
      <c r="A55" s="23" t="s">
        <v>147</v>
      </c>
      <c r="B55" s="24" t="s">
        <v>155</v>
      </c>
      <c r="C55" s="8"/>
      <c r="D55" s="8"/>
    </row>
    <row r="56" spans="1:4" ht="25.5">
      <c r="A56" s="25" t="s">
        <v>157</v>
      </c>
      <c r="B56" s="19" t="s">
        <v>158</v>
      </c>
      <c r="C56" s="7">
        <f>SUM(C47:C55)</f>
        <v>6662</v>
      </c>
      <c r="D56" s="7">
        <f>SUM(D47:D55)</f>
        <v>6662</v>
      </c>
    </row>
    <row r="57" spans="1:4" ht="12.75">
      <c r="A57" s="23" t="s">
        <v>87</v>
      </c>
      <c r="B57" s="24" t="s">
        <v>159</v>
      </c>
      <c r="C57" s="8">
        <v>1000</v>
      </c>
      <c r="D57" s="8">
        <v>1000</v>
      </c>
    </row>
    <row r="58" spans="1:4" ht="12.75">
      <c r="A58" s="23" t="s">
        <v>88</v>
      </c>
      <c r="B58" s="24" t="s">
        <v>160</v>
      </c>
      <c r="C58" s="8">
        <v>32477</v>
      </c>
      <c r="D58" s="8">
        <v>37477</v>
      </c>
    </row>
    <row r="59" spans="1:4" ht="12.75">
      <c r="A59" s="23" t="s">
        <v>89</v>
      </c>
      <c r="B59" s="24" t="s">
        <v>161</v>
      </c>
      <c r="C59" s="8">
        <v>2500</v>
      </c>
      <c r="D59" s="8">
        <v>705</v>
      </c>
    </row>
    <row r="60" spans="1:4" ht="12.75">
      <c r="A60" s="23" t="s">
        <v>91</v>
      </c>
      <c r="B60" s="24" t="s">
        <v>162</v>
      </c>
      <c r="C60" s="8">
        <v>5000</v>
      </c>
      <c r="D60" s="8">
        <v>0</v>
      </c>
    </row>
    <row r="61" spans="1:4" ht="12.75">
      <c r="A61" s="23" t="s">
        <v>92</v>
      </c>
      <c r="B61" s="24" t="s">
        <v>163</v>
      </c>
      <c r="C61" s="8"/>
      <c r="D61" s="8"/>
    </row>
    <row r="62" spans="1:4" ht="25.5">
      <c r="A62" s="22" t="s">
        <v>165</v>
      </c>
      <c r="B62" s="19" t="s">
        <v>164</v>
      </c>
      <c r="C62" s="7">
        <f>SUM(C57:C61)</f>
        <v>40977</v>
      </c>
      <c r="D62" s="7">
        <f>SUM(D57:D61)</f>
        <v>39182</v>
      </c>
    </row>
    <row r="63" spans="1:4" ht="12.75">
      <c r="A63" s="6"/>
      <c r="B63" s="6" t="s">
        <v>166</v>
      </c>
      <c r="C63" s="7">
        <f>C62+C56+C46+C31+C23+C17+C9</f>
        <v>528444</v>
      </c>
      <c r="D63" s="7">
        <f>D62+D56+D46+D31+D23+D17+D9</f>
        <v>547180</v>
      </c>
    </row>
    <row r="64" spans="3:4" ht="12.75">
      <c r="C64" s="3"/>
      <c r="D64" s="3"/>
    </row>
    <row r="65" spans="3:4" ht="12.75">
      <c r="C65" s="3"/>
      <c r="D65" s="3"/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3:4" ht="12.75">
      <c r="C104" s="3"/>
      <c r="D104" s="3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spans="3:4" ht="12.75">
      <c r="C113" s="3"/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spans="3:4" ht="12.75">
      <c r="C124" s="3"/>
      <c r="D124" s="3"/>
    </row>
    <row r="125" spans="3:4" ht="12.75">
      <c r="C125" s="3"/>
      <c r="D125" s="3"/>
    </row>
    <row r="126" spans="3:4" ht="12.75">
      <c r="C126" s="3"/>
      <c r="D126" s="3"/>
    </row>
    <row r="127" spans="3:4" ht="12.75">
      <c r="C127" s="3"/>
      <c r="D127" s="3"/>
    </row>
    <row r="128" spans="3:4" ht="12.75">
      <c r="C128" s="3"/>
      <c r="D128" s="3"/>
    </row>
    <row r="129" spans="3:4" ht="12.75">
      <c r="C129" s="3"/>
      <c r="D129" s="3"/>
    </row>
    <row r="130" spans="3:4" ht="12.75">
      <c r="C130" s="3"/>
      <c r="D130" s="3"/>
    </row>
    <row r="131" spans="3:4" ht="12.75">
      <c r="C131" s="3"/>
      <c r="D131" s="3"/>
    </row>
  </sheetData>
  <mergeCells count="4">
    <mergeCell ref="A1:D1"/>
    <mergeCell ref="A4:A5"/>
    <mergeCell ref="B4:B5"/>
    <mergeCell ref="C4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&amp;C3. melléklet a 24/2011. (XI. 24.) önkormányzati rendelethez</oddHeader>
    <oddFooter>&amp;C&amp;P</oddFooter>
  </headerFooter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T32"/>
  <sheetViews>
    <sheetView workbookViewId="0" topLeftCell="DH3">
      <selection activeCell="CX11" sqref="CX11"/>
    </sheetView>
  </sheetViews>
  <sheetFormatPr defaultColWidth="9.140625" defaultRowHeight="12.75"/>
  <cols>
    <col min="1" max="1" width="5.421875" style="0" customWidth="1"/>
    <col min="2" max="2" width="11.421875" style="0" customWidth="1"/>
    <col min="15" max="15" width="5.140625" style="0" customWidth="1"/>
    <col min="16" max="16" width="14.57421875" style="0" customWidth="1"/>
    <col min="29" max="29" width="5.140625" style="0" customWidth="1"/>
    <col min="30" max="30" width="11.7109375" style="0" customWidth="1"/>
    <col min="43" max="43" width="6.00390625" style="0" customWidth="1"/>
    <col min="44" max="44" width="13.140625" style="0" customWidth="1"/>
    <col min="57" max="57" width="5.421875" style="0" customWidth="1"/>
    <col min="58" max="58" width="12.57421875" style="0" customWidth="1"/>
    <col min="68" max="68" width="6.8515625" style="0" customWidth="1"/>
    <col min="69" max="69" width="10.421875" style="0" customWidth="1"/>
    <col min="71" max="71" width="5.8515625" style="0" customWidth="1"/>
    <col min="72" max="72" width="12.421875" style="0" customWidth="1"/>
    <col min="85" max="85" width="5.00390625" style="0" customWidth="1"/>
    <col min="86" max="86" width="14.421875" style="0" customWidth="1"/>
    <col min="92" max="92" width="9.00390625" style="0" customWidth="1"/>
    <col min="113" max="113" width="4.28125" style="0" customWidth="1"/>
    <col min="114" max="114" width="14.421875" style="0" customWidth="1"/>
    <col min="123" max="123" width="17.140625" style="0" customWidth="1"/>
    <col min="124" max="124" width="15.8515625" style="0" customWidth="1"/>
  </cols>
  <sheetData>
    <row r="1" spans="1:124" ht="31.5">
      <c r="A1" s="48" t="s">
        <v>430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48" t="s">
        <v>430</v>
      </c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48" t="s">
        <v>430</v>
      </c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26" t="s">
        <v>430</v>
      </c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26" t="s">
        <v>430</v>
      </c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132" t="s">
        <v>430</v>
      </c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G1" s="115" t="s">
        <v>430</v>
      </c>
      <c r="CH1" s="115"/>
      <c r="CI1" s="115"/>
      <c r="CJ1" s="115"/>
      <c r="CK1" s="115"/>
      <c r="CL1" s="115"/>
      <c r="CM1" s="115"/>
      <c r="CN1" s="115"/>
      <c r="CU1" s="114" t="s">
        <v>430</v>
      </c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 t="s">
        <v>430</v>
      </c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</row>
    <row r="3" spans="14:124" ht="12.75">
      <c r="N3" s="4" t="s">
        <v>21</v>
      </c>
      <c r="AB3" s="4" t="s">
        <v>21</v>
      </c>
      <c r="AP3" s="4" t="s">
        <v>21</v>
      </c>
      <c r="BD3" s="4" t="s">
        <v>21</v>
      </c>
      <c r="BR3" s="4" t="s">
        <v>21</v>
      </c>
      <c r="CN3" s="4" t="s">
        <v>21</v>
      </c>
      <c r="DH3" s="4" t="s">
        <v>21</v>
      </c>
      <c r="DT3" s="4" t="s">
        <v>21</v>
      </c>
    </row>
    <row r="4" spans="1:124" ht="12.75">
      <c r="A4" s="61" t="s">
        <v>286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4" t="s">
        <v>286</v>
      </c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4" t="s">
        <v>286</v>
      </c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4" t="s">
        <v>286</v>
      </c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4" t="s">
        <v>286</v>
      </c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1" t="s">
        <v>350</v>
      </c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3"/>
      <c r="CG4" s="50"/>
      <c r="CH4" s="67"/>
      <c r="CI4" s="68" t="s">
        <v>409</v>
      </c>
      <c r="CJ4" s="68"/>
      <c r="CK4" s="68"/>
      <c r="CL4" s="68"/>
      <c r="CM4" s="68"/>
      <c r="CN4" s="69"/>
      <c r="CU4" s="64" t="s">
        <v>410</v>
      </c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1" t="s">
        <v>417</v>
      </c>
      <c r="DJ4" s="62"/>
      <c r="DK4" s="62"/>
      <c r="DL4" s="62"/>
      <c r="DM4" s="62"/>
      <c r="DN4" s="62"/>
      <c r="DO4" s="62"/>
      <c r="DP4" s="62"/>
      <c r="DQ4" s="62"/>
      <c r="DR4" s="63"/>
      <c r="DS4" s="116" t="s">
        <v>22</v>
      </c>
      <c r="DT4" s="117"/>
    </row>
    <row r="5" spans="1:124" ht="12.75" customHeight="1">
      <c r="A5" s="116" t="s">
        <v>396</v>
      </c>
      <c r="B5" s="123"/>
      <c r="C5" s="106" t="s">
        <v>181</v>
      </c>
      <c r="D5" s="92"/>
      <c r="E5" s="106" t="s">
        <v>365</v>
      </c>
      <c r="F5" s="92"/>
      <c r="G5" s="105" t="s">
        <v>367</v>
      </c>
      <c r="H5" s="105"/>
      <c r="I5" s="105" t="s">
        <v>366</v>
      </c>
      <c r="J5" s="105"/>
      <c r="K5" s="105" t="s">
        <v>368</v>
      </c>
      <c r="L5" s="105"/>
      <c r="M5" s="105" t="s">
        <v>369</v>
      </c>
      <c r="N5" s="91"/>
      <c r="O5" s="116" t="s">
        <v>396</v>
      </c>
      <c r="P5" s="123"/>
      <c r="Q5" s="106" t="s">
        <v>370</v>
      </c>
      <c r="R5" s="92"/>
      <c r="S5" s="106" t="s">
        <v>371</v>
      </c>
      <c r="T5" s="92"/>
      <c r="U5" s="105" t="s">
        <v>372</v>
      </c>
      <c r="V5" s="105"/>
      <c r="W5" s="105" t="s">
        <v>373</v>
      </c>
      <c r="X5" s="105"/>
      <c r="Y5" s="105" t="s">
        <v>374</v>
      </c>
      <c r="Z5" s="105"/>
      <c r="AA5" s="105" t="s">
        <v>375</v>
      </c>
      <c r="AB5" s="105"/>
      <c r="AC5" s="116" t="s">
        <v>396</v>
      </c>
      <c r="AD5" s="123"/>
      <c r="AE5" s="106" t="s">
        <v>387</v>
      </c>
      <c r="AF5" s="92"/>
      <c r="AG5" s="106" t="s">
        <v>388</v>
      </c>
      <c r="AH5" s="92"/>
      <c r="AI5" s="105" t="s">
        <v>389</v>
      </c>
      <c r="AJ5" s="105"/>
      <c r="AK5" s="105" t="s">
        <v>390</v>
      </c>
      <c r="AL5" s="105"/>
      <c r="AM5" s="105" t="s">
        <v>391</v>
      </c>
      <c r="AN5" s="105"/>
      <c r="AO5" s="105" t="s">
        <v>219</v>
      </c>
      <c r="AP5" s="105"/>
      <c r="AQ5" s="116" t="s">
        <v>396</v>
      </c>
      <c r="AR5" s="123"/>
      <c r="AS5" s="106" t="s">
        <v>220</v>
      </c>
      <c r="AT5" s="92"/>
      <c r="AU5" s="106" t="s">
        <v>392</v>
      </c>
      <c r="AV5" s="92"/>
      <c r="AW5" s="105" t="s">
        <v>221</v>
      </c>
      <c r="AX5" s="105"/>
      <c r="AY5" s="105" t="s">
        <v>393</v>
      </c>
      <c r="AZ5" s="105"/>
      <c r="BA5" s="105" t="s">
        <v>394</v>
      </c>
      <c r="BB5" s="105"/>
      <c r="BC5" s="105" t="s">
        <v>395</v>
      </c>
      <c r="BD5" s="105"/>
      <c r="BE5" s="116" t="s">
        <v>396</v>
      </c>
      <c r="BF5" s="123"/>
      <c r="BG5" s="106" t="s">
        <v>397</v>
      </c>
      <c r="BH5" s="92"/>
      <c r="BI5" s="106" t="s">
        <v>398</v>
      </c>
      <c r="BJ5" s="92"/>
      <c r="BK5" s="105" t="s">
        <v>399</v>
      </c>
      <c r="BL5" s="105"/>
      <c r="BM5" s="131" t="s">
        <v>514</v>
      </c>
      <c r="BN5" s="131"/>
      <c r="BO5" s="105" t="s">
        <v>515</v>
      </c>
      <c r="BP5" s="105"/>
      <c r="BQ5" s="105" t="s">
        <v>400</v>
      </c>
      <c r="BR5" s="105"/>
      <c r="BS5" s="116" t="s">
        <v>396</v>
      </c>
      <c r="BT5" s="117"/>
      <c r="BU5" s="106" t="s">
        <v>403</v>
      </c>
      <c r="BV5" s="92"/>
      <c r="BW5" s="106" t="s">
        <v>404</v>
      </c>
      <c r="BX5" s="92"/>
      <c r="BY5" s="105" t="s">
        <v>405</v>
      </c>
      <c r="BZ5" s="105"/>
      <c r="CA5" s="105" t="s">
        <v>406</v>
      </c>
      <c r="CB5" s="105"/>
      <c r="CC5" s="105" t="s">
        <v>407</v>
      </c>
      <c r="CD5" s="105"/>
      <c r="CG5" s="116" t="s">
        <v>396</v>
      </c>
      <c r="CH5" s="117"/>
      <c r="CI5" s="106" t="s">
        <v>408</v>
      </c>
      <c r="CJ5" s="92"/>
      <c r="CK5" s="106" t="s">
        <v>406</v>
      </c>
      <c r="CL5" s="92"/>
      <c r="CM5" s="105" t="s">
        <v>204</v>
      </c>
      <c r="CN5" s="105"/>
      <c r="CO5" s="95"/>
      <c r="CP5" s="95"/>
      <c r="CQ5" s="95"/>
      <c r="CR5" s="95"/>
      <c r="CU5" s="116" t="s">
        <v>396</v>
      </c>
      <c r="CV5" s="123"/>
      <c r="CW5" s="106" t="s">
        <v>411</v>
      </c>
      <c r="CX5" s="92"/>
      <c r="CY5" s="106" t="s">
        <v>412</v>
      </c>
      <c r="CZ5" s="92"/>
      <c r="DA5" s="105" t="s">
        <v>413</v>
      </c>
      <c r="DB5" s="105"/>
      <c r="DC5" s="105" t="s">
        <v>414</v>
      </c>
      <c r="DD5" s="105"/>
      <c r="DE5" s="105" t="s">
        <v>415</v>
      </c>
      <c r="DF5" s="105"/>
      <c r="DG5" s="105" t="s">
        <v>416</v>
      </c>
      <c r="DH5" s="105"/>
      <c r="DI5" s="116" t="s">
        <v>396</v>
      </c>
      <c r="DJ5" s="123"/>
      <c r="DK5" s="106" t="s">
        <v>418</v>
      </c>
      <c r="DL5" s="92"/>
      <c r="DM5" s="106" t="s">
        <v>419</v>
      </c>
      <c r="DN5" s="92"/>
      <c r="DO5" s="105" t="s">
        <v>420</v>
      </c>
      <c r="DP5" s="105"/>
      <c r="DQ5" s="105" t="s">
        <v>421</v>
      </c>
      <c r="DR5" s="105"/>
      <c r="DS5" s="118"/>
      <c r="DT5" s="119"/>
    </row>
    <row r="6" spans="1:124" ht="12.75" customHeight="1">
      <c r="A6" s="124"/>
      <c r="B6" s="125"/>
      <c r="C6" s="100" t="s">
        <v>1</v>
      </c>
      <c r="D6" s="101"/>
      <c r="E6" s="100" t="s">
        <v>1</v>
      </c>
      <c r="F6" s="101"/>
      <c r="G6" s="100" t="s">
        <v>1</v>
      </c>
      <c r="H6" s="101"/>
      <c r="I6" s="100" t="s">
        <v>1</v>
      </c>
      <c r="J6" s="101"/>
      <c r="K6" s="100" t="s">
        <v>1</v>
      </c>
      <c r="L6" s="101"/>
      <c r="M6" s="100" t="s">
        <v>1</v>
      </c>
      <c r="N6" s="101"/>
      <c r="O6" s="124"/>
      <c r="P6" s="125"/>
      <c r="Q6" s="100" t="s">
        <v>1</v>
      </c>
      <c r="R6" s="101"/>
      <c r="S6" s="100" t="s">
        <v>1</v>
      </c>
      <c r="T6" s="101"/>
      <c r="U6" s="100" t="s">
        <v>1</v>
      </c>
      <c r="V6" s="101"/>
      <c r="W6" s="100" t="s">
        <v>1</v>
      </c>
      <c r="X6" s="101"/>
      <c r="Y6" s="100" t="s">
        <v>1</v>
      </c>
      <c r="Z6" s="101"/>
      <c r="AA6" s="100" t="s">
        <v>1</v>
      </c>
      <c r="AB6" s="101"/>
      <c r="AC6" s="124"/>
      <c r="AD6" s="125"/>
      <c r="AE6" s="100" t="s">
        <v>1</v>
      </c>
      <c r="AF6" s="101"/>
      <c r="AG6" s="100" t="s">
        <v>1</v>
      </c>
      <c r="AH6" s="101"/>
      <c r="AI6" s="100" t="s">
        <v>1</v>
      </c>
      <c r="AJ6" s="101"/>
      <c r="AK6" s="100" t="s">
        <v>1</v>
      </c>
      <c r="AL6" s="101"/>
      <c r="AM6" s="100" t="s">
        <v>1</v>
      </c>
      <c r="AN6" s="101"/>
      <c r="AO6" s="100" t="s">
        <v>1</v>
      </c>
      <c r="AP6" s="101"/>
      <c r="AQ6" s="124"/>
      <c r="AR6" s="125"/>
      <c r="AS6" s="100" t="s">
        <v>1</v>
      </c>
      <c r="AT6" s="101"/>
      <c r="AU6" s="100" t="s">
        <v>1</v>
      </c>
      <c r="AV6" s="101"/>
      <c r="AW6" s="100" t="s">
        <v>1</v>
      </c>
      <c r="AX6" s="101"/>
      <c r="AY6" s="100" t="s">
        <v>1</v>
      </c>
      <c r="AZ6" s="101"/>
      <c r="BA6" s="100" t="s">
        <v>1</v>
      </c>
      <c r="BB6" s="101"/>
      <c r="BC6" s="100" t="s">
        <v>1</v>
      </c>
      <c r="BD6" s="101"/>
      <c r="BE6" s="124"/>
      <c r="BF6" s="125"/>
      <c r="BG6" s="100" t="s">
        <v>1</v>
      </c>
      <c r="BH6" s="101"/>
      <c r="BI6" s="100" t="s">
        <v>1</v>
      </c>
      <c r="BJ6" s="101"/>
      <c r="BK6" s="100" t="s">
        <v>1</v>
      </c>
      <c r="BL6" s="101"/>
      <c r="BM6" s="100" t="s">
        <v>1</v>
      </c>
      <c r="BN6" s="101"/>
      <c r="BO6" s="100" t="s">
        <v>1</v>
      </c>
      <c r="BP6" s="101"/>
      <c r="BQ6" s="120" t="s">
        <v>1</v>
      </c>
      <c r="BR6" s="121"/>
      <c r="BS6" s="129"/>
      <c r="BT6" s="130"/>
      <c r="BU6" s="100" t="s">
        <v>1</v>
      </c>
      <c r="BV6" s="101"/>
      <c r="BW6" s="100" t="s">
        <v>1</v>
      </c>
      <c r="BX6" s="101"/>
      <c r="BY6" s="100" t="s">
        <v>1</v>
      </c>
      <c r="BZ6" s="101"/>
      <c r="CA6" s="100" t="s">
        <v>1</v>
      </c>
      <c r="CB6" s="101"/>
      <c r="CC6" s="120" t="s">
        <v>1</v>
      </c>
      <c r="CD6" s="121"/>
      <c r="CG6" s="129"/>
      <c r="CH6" s="130"/>
      <c r="CI6" s="100" t="s">
        <v>1</v>
      </c>
      <c r="CJ6" s="101"/>
      <c r="CK6" s="100" t="s">
        <v>1</v>
      </c>
      <c r="CL6" s="101"/>
      <c r="CM6" s="120" t="s">
        <v>1</v>
      </c>
      <c r="CN6" s="121"/>
      <c r="CO6" s="59"/>
      <c r="CP6" s="59"/>
      <c r="CQ6" s="59"/>
      <c r="CR6" s="59"/>
      <c r="CU6" s="124"/>
      <c r="CV6" s="125"/>
      <c r="CW6" s="100" t="s">
        <v>1</v>
      </c>
      <c r="CX6" s="101"/>
      <c r="CY6" s="100" t="s">
        <v>1</v>
      </c>
      <c r="CZ6" s="101"/>
      <c r="DA6" s="100" t="s">
        <v>1</v>
      </c>
      <c r="DB6" s="101"/>
      <c r="DC6" s="100" t="s">
        <v>1</v>
      </c>
      <c r="DD6" s="101"/>
      <c r="DE6" s="100" t="s">
        <v>1</v>
      </c>
      <c r="DF6" s="101"/>
      <c r="DG6" s="100" t="s">
        <v>1</v>
      </c>
      <c r="DH6" s="101"/>
      <c r="DI6" s="124"/>
      <c r="DJ6" s="125"/>
      <c r="DK6" s="100" t="s">
        <v>1</v>
      </c>
      <c r="DL6" s="101"/>
      <c r="DM6" s="100" t="s">
        <v>1</v>
      </c>
      <c r="DN6" s="101"/>
      <c r="DO6" s="100" t="s">
        <v>1</v>
      </c>
      <c r="DP6" s="101"/>
      <c r="DQ6" s="100" t="s">
        <v>1</v>
      </c>
      <c r="DR6" s="101"/>
      <c r="DS6" s="120" t="s">
        <v>1</v>
      </c>
      <c r="DT6" s="121"/>
    </row>
    <row r="7" spans="1:124" ht="12.75" customHeight="1">
      <c r="A7" s="126"/>
      <c r="B7" s="127"/>
      <c r="C7" s="1" t="s">
        <v>0</v>
      </c>
      <c r="D7" s="1" t="s">
        <v>39</v>
      </c>
      <c r="E7" s="1" t="s">
        <v>0</v>
      </c>
      <c r="F7" s="1" t="s">
        <v>39</v>
      </c>
      <c r="G7" s="1" t="s">
        <v>0</v>
      </c>
      <c r="H7" s="1" t="s">
        <v>39</v>
      </c>
      <c r="I7" s="1" t="s">
        <v>0</v>
      </c>
      <c r="J7" s="1" t="s">
        <v>39</v>
      </c>
      <c r="K7" s="1" t="s">
        <v>0</v>
      </c>
      <c r="L7" s="1" t="s">
        <v>39</v>
      </c>
      <c r="M7" s="1" t="s">
        <v>0</v>
      </c>
      <c r="N7" s="1" t="s">
        <v>39</v>
      </c>
      <c r="O7" s="126"/>
      <c r="P7" s="127"/>
      <c r="Q7" s="1" t="s">
        <v>0</v>
      </c>
      <c r="R7" s="1" t="s">
        <v>39</v>
      </c>
      <c r="S7" s="1" t="s">
        <v>0</v>
      </c>
      <c r="T7" s="1" t="s">
        <v>39</v>
      </c>
      <c r="U7" s="1" t="s">
        <v>0</v>
      </c>
      <c r="V7" s="1" t="s">
        <v>39</v>
      </c>
      <c r="W7" s="1" t="s">
        <v>0</v>
      </c>
      <c r="X7" s="1" t="s">
        <v>39</v>
      </c>
      <c r="Y7" s="1" t="s">
        <v>0</v>
      </c>
      <c r="Z7" s="1" t="s">
        <v>39</v>
      </c>
      <c r="AA7" s="1" t="s">
        <v>0</v>
      </c>
      <c r="AB7" s="1" t="s">
        <v>39</v>
      </c>
      <c r="AC7" s="126"/>
      <c r="AD7" s="127"/>
      <c r="AE7" s="1" t="s">
        <v>0</v>
      </c>
      <c r="AF7" s="1" t="s">
        <v>39</v>
      </c>
      <c r="AG7" s="1" t="s">
        <v>0</v>
      </c>
      <c r="AH7" s="1" t="s">
        <v>39</v>
      </c>
      <c r="AI7" s="1" t="s">
        <v>0</v>
      </c>
      <c r="AJ7" s="1" t="s">
        <v>39</v>
      </c>
      <c r="AK7" s="1" t="s">
        <v>0</v>
      </c>
      <c r="AL7" s="1" t="s">
        <v>39</v>
      </c>
      <c r="AM7" s="1" t="s">
        <v>0</v>
      </c>
      <c r="AN7" s="1" t="s">
        <v>39</v>
      </c>
      <c r="AO7" s="1" t="s">
        <v>0</v>
      </c>
      <c r="AP7" s="1" t="s">
        <v>39</v>
      </c>
      <c r="AQ7" s="126"/>
      <c r="AR7" s="127"/>
      <c r="AS7" s="1" t="s">
        <v>0</v>
      </c>
      <c r="AT7" s="1" t="s">
        <v>39</v>
      </c>
      <c r="AU7" s="1" t="s">
        <v>0</v>
      </c>
      <c r="AV7" s="1" t="s">
        <v>39</v>
      </c>
      <c r="AW7" s="1" t="s">
        <v>0</v>
      </c>
      <c r="AX7" s="1" t="s">
        <v>39</v>
      </c>
      <c r="AY7" s="1" t="s">
        <v>0</v>
      </c>
      <c r="AZ7" s="1" t="s">
        <v>39</v>
      </c>
      <c r="BA7" s="1" t="s">
        <v>0</v>
      </c>
      <c r="BB7" s="1" t="s">
        <v>39</v>
      </c>
      <c r="BC7" s="1" t="s">
        <v>0</v>
      </c>
      <c r="BD7" s="1" t="s">
        <v>39</v>
      </c>
      <c r="BE7" s="126"/>
      <c r="BF7" s="127"/>
      <c r="BG7" s="1" t="s">
        <v>0</v>
      </c>
      <c r="BH7" s="1" t="s">
        <v>39</v>
      </c>
      <c r="BI7" s="1" t="s">
        <v>0</v>
      </c>
      <c r="BJ7" s="1" t="s">
        <v>39</v>
      </c>
      <c r="BK7" s="1" t="s">
        <v>0</v>
      </c>
      <c r="BL7" s="1" t="s">
        <v>39</v>
      </c>
      <c r="BM7" s="2" t="s">
        <v>0</v>
      </c>
      <c r="BN7" s="2" t="s">
        <v>39</v>
      </c>
      <c r="BO7" s="2" t="s">
        <v>0</v>
      </c>
      <c r="BP7" s="2" t="s">
        <v>516</v>
      </c>
      <c r="BQ7" s="22" t="s">
        <v>0</v>
      </c>
      <c r="BR7" s="22" t="s">
        <v>39</v>
      </c>
      <c r="BS7" s="126"/>
      <c r="BT7" s="127"/>
      <c r="BU7" s="1" t="s">
        <v>0</v>
      </c>
      <c r="BV7" s="1" t="s">
        <v>39</v>
      </c>
      <c r="BW7" s="1" t="s">
        <v>0</v>
      </c>
      <c r="BX7" s="1" t="s">
        <v>39</v>
      </c>
      <c r="BY7" s="1" t="s">
        <v>0</v>
      </c>
      <c r="BZ7" s="1" t="s">
        <v>39</v>
      </c>
      <c r="CA7" s="1" t="s">
        <v>0</v>
      </c>
      <c r="CB7" s="1" t="s">
        <v>39</v>
      </c>
      <c r="CC7" s="22" t="s">
        <v>0</v>
      </c>
      <c r="CD7" s="22" t="s">
        <v>39</v>
      </c>
      <c r="CG7" s="126"/>
      <c r="CH7" s="127"/>
      <c r="CI7" s="1" t="s">
        <v>0</v>
      </c>
      <c r="CJ7" s="1" t="s">
        <v>39</v>
      </c>
      <c r="CK7" s="1" t="s">
        <v>0</v>
      </c>
      <c r="CL7" s="1" t="s">
        <v>39</v>
      </c>
      <c r="CM7" s="73" t="s">
        <v>0</v>
      </c>
      <c r="CN7" s="73" t="s">
        <v>39</v>
      </c>
      <c r="CO7" s="59"/>
      <c r="CP7" s="59"/>
      <c r="CQ7" s="59"/>
      <c r="CR7" s="59"/>
      <c r="CU7" s="126"/>
      <c r="CV7" s="127"/>
      <c r="CW7" s="1" t="s">
        <v>0</v>
      </c>
      <c r="CX7" s="1" t="s">
        <v>39</v>
      </c>
      <c r="CY7" s="1" t="s">
        <v>0</v>
      </c>
      <c r="CZ7" s="1" t="s">
        <v>39</v>
      </c>
      <c r="DA7" s="1" t="s">
        <v>0</v>
      </c>
      <c r="DB7" s="1" t="s">
        <v>39</v>
      </c>
      <c r="DC7" s="1" t="s">
        <v>0</v>
      </c>
      <c r="DD7" s="1" t="s">
        <v>39</v>
      </c>
      <c r="DE7" s="1" t="s">
        <v>0</v>
      </c>
      <c r="DF7" s="1" t="s">
        <v>39</v>
      </c>
      <c r="DG7" s="1" t="s">
        <v>0</v>
      </c>
      <c r="DH7" s="1" t="s">
        <v>39</v>
      </c>
      <c r="DI7" s="126"/>
      <c r="DJ7" s="127"/>
      <c r="DK7" s="1" t="s">
        <v>0</v>
      </c>
      <c r="DL7" s="1" t="s">
        <v>39</v>
      </c>
      <c r="DM7" s="1" t="s">
        <v>0</v>
      </c>
      <c r="DN7" s="1" t="s">
        <v>39</v>
      </c>
      <c r="DO7" s="1" t="s">
        <v>0</v>
      </c>
      <c r="DP7" s="1" t="s">
        <v>39</v>
      </c>
      <c r="DQ7" s="1" t="s">
        <v>0</v>
      </c>
      <c r="DR7" s="1" t="s">
        <v>39</v>
      </c>
      <c r="DS7" s="22" t="s">
        <v>0</v>
      </c>
      <c r="DT7" s="22" t="s">
        <v>39</v>
      </c>
    </row>
    <row r="8" spans="1:124" ht="25.5">
      <c r="A8" s="1" t="s">
        <v>87</v>
      </c>
      <c r="B8" s="39" t="s">
        <v>376</v>
      </c>
      <c r="C8" s="8">
        <v>54249</v>
      </c>
      <c r="D8" s="8">
        <v>55382</v>
      </c>
      <c r="E8" s="8">
        <v>3998</v>
      </c>
      <c r="F8" s="8">
        <v>4581</v>
      </c>
      <c r="G8" s="8">
        <v>2398</v>
      </c>
      <c r="H8" s="8">
        <v>2412</v>
      </c>
      <c r="I8" s="8"/>
      <c r="J8" s="8"/>
      <c r="K8" s="8"/>
      <c r="L8" s="8"/>
      <c r="M8" s="8"/>
      <c r="N8" s="8"/>
      <c r="O8" s="1" t="s">
        <v>87</v>
      </c>
      <c r="P8" s="39" t="s">
        <v>376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1" t="s">
        <v>87</v>
      </c>
      <c r="AD8" s="39" t="s">
        <v>376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1" t="s">
        <v>87</v>
      </c>
      <c r="AR8" s="39" t="s">
        <v>376</v>
      </c>
      <c r="AS8" s="8"/>
      <c r="AT8" s="8"/>
      <c r="AU8" s="8"/>
      <c r="AV8" s="8"/>
      <c r="AW8" s="8"/>
      <c r="AX8" s="8"/>
      <c r="AY8" s="8"/>
      <c r="AZ8" s="8"/>
      <c r="BA8" s="8"/>
      <c r="BB8" s="8"/>
      <c r="BC8" s="8">
        <v>3142</v>
      </c>
      <c r="BD8" s="8">
        <v>3061</v>
      </c>
      <c r="BE8" s="1" t="s">
        <v>87</v>
      </c>
      <c r="BF8" s="39" t="s">
        <v>376</v>
      </c>
      <c r="BG8" s="8">
        <v>9860</v>
      </c>
      <c r="BH8" s="8">
        <v>15044</v>
      </c>
      <c r="BI8" s="8">
        <v>266</v>
      </c>
      <c r="BJ8" s="8">
        <v>266</v>
      </c>
      <c r="BK8" s="8">
        <v>589</v>
      </c>
      <c r="BL8" s="8">
        <v>892</v>
      </c>
      <c r="BM8" s="8"/>
      <c r="BN8" s="8">
        <v>15</v>
      </c>
      <c r="BO8" s="8">
        <v>4680</v>
      </c>
      <c r="BP8" s="8">
        <v>5777</v>
      </c>
      <c r="BQ8" s="7">
        <f>BK8+BI8+BG8+BC8+BA8+AY8+AW8+AU8+AS8+AO8+AM8+AK8+AI8+AG8+AE8+AA8+Y8+W8+U8+S8+Q8+M8+K8+I8+G8+E8+C8+BO8</f>
        <v>79182</v>
      </c>
      <c r="BR8" s="7">
        <f>BL8+BJ8+BH8+BD8+BB8+AZ8+AX8+AV8+AT8+AP8+AN8+AL8+AJ8+AH8+AF8+AB8+Z8+X8+V8+T8+R8+N8+L8+J8+H8+F8+D8+BN8+BP8</f>
        <v>87430</v>
      </c>
      <c r="BS8" s="1" t="s">
        <v>87</v>
      </c>
      <c r="BT8" s="39" t="s">
        <v>376</v>
      </c>
      <c r="BU8" s="8">
        <v>18823</v>
      </c>
      <c r="BV8" s="8">
        <v>18999</v>
      </c>
      <c r="BW8" s="8">
        <v>36050</v>
      </c>
      <c r="BX8" s="8">
        <v>37294</v>
      </c>
      <c r="BY8" s="8">
        <v>1574</v>
      </c>
      <c r="BZ8" s="8">
        <v>1594</v>
      </c>
      <c r="CA8" s="8"/>
      <c r="CB8" s="8"/>
      <c r="CC8" s="7">
        <f>BU8+BW8+BY8+CA8</f>
        <v>56447</v>
      </c>
      <c r="CD8" s="8">
        <f>BV8+BX8+BZ8+CB8</f>
        <v>57887</v>
      </c>
      <c r="CG8" s="1" t="s">
        <v>87</v>
      </c>
      <c r="CH8" s="39" t="s">
        <v>376</v>
      </c>
      <c r="CI8" s="8">
        <v>36166</v>
      </c>
      <c r="CJ8" s="8">
        <v>37012</v>
      </c>
      <c r="CK8" s="8"/>
      <c r="CL8" s="8"/>
      <c r="CM8" s="8">
        <f aca="true" t="shared" si="0" ref="CM8:CN10">CI8+CK8</f>
        <v>36166</v>
      </c>
      <c r="CN8" s="8">
        <f t="shared" si="0"/>
        <v>37012</v>
      </c>
      <c r="CO8" s="30"/>
      <c r="CP8" s="30"/>
      <c r="CQ8" s="29"/>
      <c r="CR8" s="30"/>
      <c r="CU8" s="1" t="s">
        <v>87</v>
      </c>
      <c r="CV8" s="39" t="s">
        <v>376</v>
      </c>
      <c r="CW8" s="8">
        <v>25853</v>
      </c>
      <c r="CX8" s="8">
        <v>26004</v>
      </c>
      <c r="CY8" s="8">
        <v>5377</v>
      </c>
      <c r="CZ8" s="8">
        <v>5466</v>
      </c>
      <c r="DA8" s="8">
        <v>3484</v>
      </c>
      <c r="DB8" s="8">
        <v>3505</v>
      </c>
      <c r="DC8" s="8">
        <v>3611</v>
      </c>
      <c r="DD8" s="8">
        <v>3629</v>
      </c>
      <c r="DE8" s="8"/>
      <c r="DF8" s="8"/>
      <c r="DG8" s="7">
        <f>CW8+CY8+DA8+DC8</f>
        <v>38325</v>
      </c>
      <c r="DH8" s="7">
        <f>CX8+CZ8+DB8+DD8+DF8</f>
        <v>38604</v>
      </c>
      <c r="DI8" s="1" t="s">
        <v>87</v>
      </c>
      <c r="DJ8" s="39" t="s">
        <v>376</v>
      </c>
      <c r="DK8" s="8">
        <v>3114</v>
      </c>
      <c r="DL8" s="8">
        <v>3114</v>
      </c>
      <c r="DM8" s="8"/>
      <c r="DN8" s="8"/>
      <c r="DO8" s="8"/>
      <c r="DP8" s="8"/>
      <c r="DQ8" s="7">
        <f aca="true" t="shared" si="1" ref="DQ8:DR12">DK8+DM8+DO8</f>
        <v>3114</v>
      </c>
      <c r="DR8" s="7">
        <f t="shared" si="1"/>
        <v>3114</v>
      </c>
      <c r="DS8" s="7">
        <f>DG8+DQ8+CM8+CC8+BQ8</f>
        <v>213234</v>
      </c>
      <c r="DT8" s="7">
        <f>DH8+DR8+CN8+CD8+BR8</f>
        <v>224047</v>
      </c>
    </row>
    <row r="9" spans="1:124" ht="38.25">
      <c r="A9" s="1" t="s">
        <v>88</v>
      </c>
      <c r="B9" s="39" t="s">
        <v>377</v>
      </c>
      <c r="C9" s="8">
        <v>14243</v>
      </c>
      <c r="D9" s="8">
        <v>14540</v>
      </c>
      <c r="E9" s="8">
        <v>1076</v>
      </c>
      <c r="F9" s="8">
        <v>1233</v>
      </c>
      <c r="G9" s="8">
        <v>625</v>
      </c>
      <c r="H9" s="8">
        <v>629</v>
      </c>
      <c r="I9" s="8"/>
      <c r="J9" s="8"/>
      <c r="K9" s="8"/>
      <c r="L9" s="8"/>
      <c r="M9" s="8"/>
      <c r="N9" s="8"/>
      <c r="O9" s="1" t="s">
        <v>88</v>
      </c>
      <c r="P9" s="39" t="s">
        <v>377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" t="s">
        <v>88</v>
      </c>
      <c r="AD9" s="39" t="s">
        <v>377</v>
      </c>
      <c r="AE9" s="8"/>
      <c r="AF9" s="8"/>
      <c r="AG9" s="8"/>
      <c r="AH9" s="8"/>
      <c r="AI9" s="8"/>
      <c r="AJ9" s="8"/>
      <c r="AK9" s="8">
        <v>951</v>
      </c>
      <c r="AL9" s="8">
        <v>951</v>
      </c>
      <c r="AM9" s="8">
        <v>336</v>
      </c>
      <c r="AN9" s="8">
        <v>336</v>
      </c>
      <c r="AO9" s="8"/>
      <c r="AP9" s="8"/>
      <c r="AQ9" s="1" t="s">
        <v>88</v>
      </c>
      <c r="AR9" s="39" t="s">
        <v>377</v>
      </c>
      <c r="AS9" s="8"/>
      <c r="AT9" s="8"/>
      <c r="AU9" s="8"/>
      <c r="AV9" s="8"/>
      <c r="AW9" s="8"/>
      <c r="AX9" s="8"/>
      <c r="AY9" s="8"/>
      <c r="AZ9" s="8"/>
      <c r="BA9" s="8"/>
      <c r="BB9" s="8"/>
      <c r="BC9" s="8">
        <v>848</v>
      </c>
      <c r="BD9" s="8">
        <v>826</v>
      </c>
      <c r="BE9" s="1" t="s">
        <v>88</v>
      </c>
      <c r="BF9" s="39" t="s">
        <v>377</v>
      </c>
      <c r="BG9" s="8">
        <v>1331</v>
      </c>
      <c r="BH9" s="8">
        <v>2031</v>
      </c>
      <c r="BI9" s="8">
        <v>72</v>
      </c>
      <c r="BJ9" s="8">
        <v>72</v>
      </c>
      <c r="BK9" s="8">
        <v>159</v>
      </c>
      <c r="BL9" s="8">
        <v>241</v>
      </c>
      <c r="BM9" s="8"/>
      <c r="BN9" s="8">
        <v>4</v>
      </c>
      <c r="BO9" s="8">
        <v>632</v>
      </c>
      <c r="BP9" s="8">
        <v>780</v>
      </c>
      <c r="BQ9" s="7">
        <f>BK9+BI9+BG9+BC9+BA9+AY9+AW9+AU9+AS9+AO9+AM9+AK9+AI9+AG9+AE9+AA9+Y9+W9+U9+S9+Q9+M9+K9+I9+G9+E9+C9+BO9</f>
        <v>20273</v>
      </c>
      <c r="BR9" s="7">
        <f>BL9+BJ9+BH9+BD9+BB9+AZ9+AX9+AV9+AT9+AP9+AN9+AL9+AJ9+AH9+AF9+AB9+Z9+X9+V9+T9+R9+N9+L9+J9+H9+F9+D9+BN9+BP9</f>
        <v>21643</v>
      </c>
      <c r="BS9" s="1" t="s">
        <v>88</v>
      </c>
      <c r="BT9" s="39" t="s">
        <v>377</v>
      </c>
      <c r="BU9" s="8">
        <v>5044</v>
      </c>
      <c r="BV9" s="8">
        <v>5092</v>
      </c>
      <c r="BW9" s="8">
        <v>9417</v>
      </c>
      <c r="BX9" s="8">
        <v>9655</v>
      </c>
      <c r="BY9" s="8">
        <v>421</v>
      </c>
      <c r="BZ9" s="8">
        <v>426</v>
      </c>
      <c r="CA9" s="8"/>
      <c r="CB9" s="8"/>
      <c r="CC9" s="7">
        <f aca="true" t="shared" si="2" ref="CC9:CC14">BU9+BW9+BY9+CA9</f>
        <v>14882</v>
      </c>
      <c r="CD9" s="8">
        <f>BV9+BX9+BZ9+CB9</f>
        <v>15173</v>
      </c>
      <c r="CG9" s="1" t="s">
        <v>88</v>
      </c>
      <c r="CH9" s="39" t="s">
        <v>377</v>
      </c>
      <c r="CI9" s="8">
        <v>9609</v>
      </c>
      <c r="CJ9" s="8">
        <v>9806</v>
      </c>
      <c r="CK9" s="8"/>
      <c r="CL9" s="8"/>
      <c r="CM9" s="8">
        <f t="shared" si="0"/>
        <v>9609</v>
      </c>
      <c r="CN9" s="8">
        <f t="shared" si="0"/>
        <v>9806</v>
      </c>
      <c r="CO9" s="30"/>
      <c r="CP9" s="30"/>
      <c r="CQ9" s="29"/>
      <c r="CR9" s="30"/>
      <c r="CU9" s="1" t="s">
        <v>88</v>
      </c>
      <c r="CV9" s="39" t="s">
        <v>377</v>
      </c>
      <c r="CW9" s="8">
        <v>6811</v>
      </c>
      <c r="CX9" s="8">
        <v>6852</v>
      </c>
      <c r="CY9" s="8">
        <v>1421</v>
      </c>
      <c r="CZ9" s="8">
        <v>1445</v>
      </c>
      <c r="DA9" s="8">
        <v>923</v>
      </c>
      <c r="DB9" s="8">
        <v>929</v>
      </c>
      <c r="DC9" s="8">
        <v>946</v>
      </c>
      <c r="DD9" s="8">
        <v>951</v>
      </c>
      <c r="DE9" s="8"/>
      <c r="DF9" s="8"/>
      <c r="DG9" s="7">
        <f>CW9+CY9+DA9+DC9</f>
        <v>10101</v>
      </c>
      <c r="DH9" s="7">
        <f>CX9+CZ9+DB9+DD9+DF9</f>
        <v>10177</v>
      </c>
      <c r="DI9" s="1" t="s">
        <v>88</v>
      </c>
      <c r="DJ9" s="39" t="s">
        <v>377</v>
      </c>
      <c r="DK9" s="8">
        <v>838</v>
      </c>
      <c r="DL9" s="8">
        <v>838</v>
      </c>
      <c r="DM9" s="8"/>
      <c r="DN9" s="8"/>
      <c r="DO9" s="8"/>
      <c r="DP9" s="8"/>
      <c r="DQ9" s="7">
        <f t="shared" si="1"/>
        <v>838</v>
      </c>
      <c r="DR9" s="7">
        <f t="shared" si="1"/>
        <v>838</v>
      </c>
      <c r="DS9" s="7">
        <f aca="true" t="shared" si="3" ref="DS9:DT19">DG9+DQ9+CM9+CC9+BQ9</f>
        <v>55703</v>
      </c>
      <c r="DT9" s="7">
        <f>DH9+DR9+CN9+CD9+BR9</f>
        <v>57637</v>
      </c>
    </row>
    <row r="10" spans="1:124" ht="25.5">
      <c r="A10" s="1" t="s">
        <v>89</v>
      </c>
      <c r="B10" s="39" t="s">
        <v>378</v>
      </c>
      <c r="C10" s="8">
        <v>51270</v>
      </c>
      <c r="D10" s="8">
        <v>46503</v>
      </c>
      <c r="E10" s="8">
        <v>829</v>
      </c>
      <c r="F10" s="8">
        <v>1199</v>
      </c>
      <c r="G10" s="8">
        <v>3124</v>
      </c>
      <c r="H10" s="8">
        <v>5162</v>
      </c>
      <c r="I10" s="8">
        <v>5048</v>
      </c>
      <c r="J10" s="8">
        <v>5048</v>
      </c>
      <c r="K10" s="8">
        <v>556</v>
      </c>
      <c r="L10" s="8">
        <v>556</v>
      </c>
      <c r="M10" s="8">
        <v>226</v>
      </c>
      <c r="N10" s="8">
        <v>226</v>
      </c>
      <c r="O10" s="1" t="s">
        <v>89</v>
      </c>
      <c r="P10" s="39" t="s">
        <v>378</v>
      </c>
      <c r="Q10" s="10"/>
      <c r="R10" s="8"/>
      <c r="S10" s="8">
        <v>781</v>
      </c>
      <c r="T10" s="8">
        <v>781</v>
      </c>
      <c r="U10" s="8"/>
      <c r="V10" s="8"/>
      <c r="W10" s="8"/>
      <c r="X10" s="8"/>
      <c r="Y10" s="8"/>
      <c r="Z10" s="8"/>
      <c r="AA10" s="8"/>
      <c r="AB10" s="8"/>
      <c r="AC10" s="1" t="s">
        <v>89</v>
      </c>
      <c r="AD10" s="39" t="s">
        <v>378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1" t="s">
        <v>89</v>
      </c>
      <c r="AR10" s="39" t="s">
        <v>378</v>
      </c>
      <c r="AS10" s="8"/>
      <c r="AT10" s="8"/>
      <c r="AU10" s="8"/>
      <c r="AV10" s="8"/>
      <c r="AW10" s="8"/>
      <c r="AX10" s="8"/>
      <c r="AY10" s="8"/>
      <c r="AZ10" s="8"/>
      <c r="BA10" s="8">
        <v>500</v>
      </c>
      <c r="BB10" s="8">
        <v>500</v>
      </c>
      <c r="BC10" s="8"/>
      <c r="BD10" s="8"/>
      <c r="BE10" s="1" t="s">
        <v>89</v>
      </c>
      <c r="BF10" s="39" t="s">
        <v>378</v>
      </c>
      <c r="BG10" s="8"/>
      <c r="BH10" s="8">
        <v>240</v>
      </c>
      <c r="BI10" s="8"/>
      <c r="BJ10" s="8"/>
      <c r="BK10" s="8"/>
      <c r="BL10" s="8"/>
      <c r="BM10" s="8"/>
      <c r="BN10" s="8">
        <v>2</v>
      </c>
      <c r="BO10" s="8"/>
      <c r="BP10" s="8">
        <v>230</v>
      </c>
      <c r="BQ10" s="7">
        <f>BK10+BI10+BG10+BC10+BA10+AY10+AW10+AU10+AS10+AO10+AM10+AK10+AI10+AG10+AE10+AA10+Y10+W10+U10+S10+Q10+M10+K10+I10+G10+E10+C10</f>
        <v>62334</v>
      </c>
      <c r="BR10" s="7">
        <f>BL10+BJ10+BH10+BD10+BB10+AZ10+AX10+AV10+AT10+AP10+AN10+AL10+AJ10+AH10+AF10+AB10+Z10+X10+V10+T10+R10+N10+L10+J10+H10+F10+D10+BN10+BP10</f>
        <v>60447</v>
      </c>
      <c r="BS10" s="1" t="s">
        <v>89</v>
      </c>
      <c r="BT10" s="39" t="s">
        <v>378</v>
      </c>
      <c r="BU10" s="8">
        <v>2309</v>
      </c>
      <c r="BV10" s="8">
        <v>2459</v>
      </c>
      <c r="BW10" s="8">
        <v>12949</v>
      </c>
      <c r="BX10" s="8">
        <v>15455</v>
      </c>
      <c r="BY10" s="8"/>
      <c r="BZ10" s="8"/>
      <c r="CA10" s="8">
        <v>7962</v>
      </c>
      <c r="CB10" s="8">
        <v>10375</v>
      </c>
      <c r="CC10" s="7">
        <f t="shared" si="2"/>
        <v>23220</v>
      </c>
      <c r="CD10" s="8">
        <f>BV10+BX10+BZ10+CB10</f>
        <v>28289</v>
      </c>
      <c r="CG10" s="1" t="s">
        <v>89</v>
      </c>
      <c r="CH10" s="39" t="s">
        <v>378</v>
      </c>
      <c r="CI10" s="8">
        <v>2733</v>
      </c>
      <c r="CJ10" s="8">
        <v>4085</v>
      </c>
      <c r="CK10" s="8">
        <v>7257</v>
      </c>
      <c r="CL10" s="8">
        <v>8558</v>
      </c>
      <c r="CM10" s="8">
        <f t="shared" si="0"/>
        <v>9990</v>
      </c>
      <c r="CN10" s="8">
        <f t="shared" si="0"/>
        <v>12643</v>
      </c>
      <c r="CO10" s="30"/>
      <c r="CP10" s="30"/>
      <c r="CQ10" s="29"/>
      <c r="CR10" s="30"/>
      <c r="CU10" s="1" t="s">
        <v>89</v>
      </c>
      <c r="CV10" s="39" t="s">
        <v>378</v>
      </c>
      <c r="CW10" s="8">
        <v>14661</v>
      </c>
      <c r="CX10" s="8">
        <v>15571</v>
      </c>
      <c r="CY10" s="8">
        <v>2460</v>
      </c>
      <c r="CZ10" s="8">
        <v>2460</v>
      </c>
      <c r="DA10" s="8">
        <v>87</v>
      </c>
      <c r="DB10" s="8">
        <v>87</v>
      </c>
      <c r="DC10" s="8">
        <v>560</v>
      </c>
      <c r="DD10" s="8">
        <v>560</v>
      </c>
      <c r="DE10" s="8">
        <v>8862</v>
      </c>
      <c r="DF10" s="8">
        <v>8862</v>
      </c>
      <c r="DG10" s="7">
        <f>CW10+CY10+DA10+DC10+DE10</f>
        <v>26630</v>
      </c>
      <c r="DH10" s="7">
        <f>CX10+CZ10+DB10+DD10+DF10</f>
        <v>27540</v>
      </c>
      <c r="DI10" s="1" t="s">
        <v>89</v>
      </c>
      <c r="DJ10" s="39" t="s">
        <v>378</v>
      </c>
      <c r="DK10" s="8">
        <v>1195</v>
      </c>
      <c r="DL10" s="8">
        <v>1195</v>
      </c>
      <c r="DM10" s="8">
        <v>679</v>
      </c>
      <c r="DN10" s="8">
        <v>679</v>
      </c>
      <c r="DO10" s="8">
        <v>843</v>
      </c>
      <c r="DP10" s="8">
        <v>843</v>
      </c>
      <c r="DQ10" s="7">
        <f t="shared" si="1"/>
        <v>2717</v>
      </c>
      <c r="DR10" s="7">
        <f t="shared" si="1"/>
        <v>2717</v>
      </c>
      <c r="DS10" s="7">
        <f t="shared" si="3"/>
        <v>124891</v>
      </c>
      <c r="DT10" s="7">
        <f>DH10+DR10+CN10+CD10+BR10</f>
        <v>131636</v>
      </c>
    </row>
    <row r="11" spans="1:124" ht="38.25">
      <c r="A11" s="1" t="s">
        <v>91</v>
      </c>
      <c r="B11" s="39" t="s">
        <v>379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" t="s">
        <v>91</v>
      </c>
      <c r="P11" s="39" t="s">
        <v>379</v>
      </c>
      <c r="Q11" s="8"/>
      <c r="R11" s="8"/>
      <c r="S11" s="8"/>
      <c r="T11" s="8"/>
      <c r="U11" s="8"/>
      <c r="V11" s="8"/>
      <c r="W11" s="8">
        <v>9312</v>
      </c>
      <c r="X11" s="3">
        <v>11045</v>
      </c>
      <c r="Y11" s="8">
        <v>21478</v>
      </c>
      <c r="Z11" s="8">
        <v>21478</v>
      </c>
      <c r="AA11" s="8">
        <v>5469</v>
      </c>
      <c r="AB11" s="8">
        <v>5469</v>
      </c>
      <c r="AC11" s="1" t="s">
        <v>91</v>
      </c>
      <c r="AD11" s="39" t="s">
        <v>379</v>
      </c>
      <c r="AE11" s="8">
        <v>16320</v>
      </c>
      <c r="AF11" s="8">
        <v>16320</v>
      </c>
      <c r="AG11" s="8">
        <v>764</v>
      </c>
      <c r="AH11" s="8">
        <v>764</v>
      </c>
      <c r="AI11" s="8">
        <v>20579</v>
      </c>
      <c r="AJ11" s="8">
        <v>20579</v>
      </c>
      <c r="AK11" s="8">
        <v>3962</v>
      </c>
      <c r="AL11" s="8">
        <v>3962</v>
      </c>
      <c r="AM11" s="8">
        <v>1400</v>
      </c>
      <c r="AN11" s="8">
        <v>1400</v>
      </c>
      <c r="AO11" s="8">
        <v>3385</v>
      </c>
      <c r="AP11" s="8">
        <v>2585</v>
      </c>
      <c r="AQ11" s="1" t="s">
        <v>91</v>
      </c>
      <c r="AR11" s="39" t="s">
        <v>379</v>
      </c>
      <c r="AS11" s="8">
        <v>272</v>
      </c>
      <c r="AT11" s="8">
        <v>272</v>
      </c>
      <c r="AU11" s="8">
        <v>89</v>
      </c>
      <c r="AV11" s="8">
        <v>89</v>
      </c>
      <c r="AW11" s="8">
        <v>930</v>
      </c>
      <c r="AX11" s="8">
        <v>1036</v>
      </c>
      <c r="AY11" s="8">
        <v>1892</v>
      </c>
      <c r="AZ11" s="8">
        <v>1892</v>
      </c>
      <c r="BA11" s="8"/>
      <c r="BB11" s="8"/>
      <c r="BC11" s="8"/>
      <c r="BD11" s="8"/>
      <c r="BE11" s="1" t="s">
        <v>91</v>
      </c>
      <c r="BF11" s="39" t="s">
        <v>379</v>
      </c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7">
        <f>BK11+BI11+BG11+BC11+BA11+AY11+AW11+AU11+AS11+AO11+AM11+AK11+AI11+AG11+AE11+AA11+Y11+W11+U11+S11+Q11+M11+K11+I11+G11+E11+C11</f>
        <v>85852</v>
      </c>
      <c r="BR11" s="7">
        <f aca="true" t="shared" si="4" ref="BR11:BR17">BL11+BJ11+BH11+BD11+BB11+AZ11+AX11+AV11+AT11+AP11+AN11+AL11+AJ11+AH11+AF11+AB11+Z11+X11+V11+T11+R11+N11+L11+J11+H11+F11+D11</f>
        <v>86891</v>
      </c>
      <c r="BS11" s="1" t="s">
        <v>91</v>
      </c>
      <c r="BT11" s="39" t="s">
        <v>379</v>
      </c>
      <c r="BU11" s="8"/>
      <c r="BV11" s="8"/>
      <c r="BW11" s="8"/>
      <c r="BX11" s="8"/>
      <c r="BY11" s="8"/>
      <c r="BZ11" s="8"/>
      <c r="CA11" s="8"/>
      <c r="CB11" s="8"/>
      <c r="CC11" s="7">
        <f t="shared" si="2"/>
        <v>0</v>
      </c>
      <c r="CD11" s="8"/>
      <c r="CG11" s="1" t="s">
        <v>91</v>
      </c>
      <c r="CH11" s="39" t="s">
        <v>379</v>
      </c>
      <c r="CI11" s="8"/>
      <c r="CJ11" s="8"/>
      <c r="CK11" s="8"/>
      <c r="CL11" s="8"/>
      <c r="CM11" s="8">
        <f>CI11+CK11</f>
        <v>0</v>
      </c>
      <c r="CN11" s="8"/>
      <c r="CO11" s="30"/>
      <c r="CP11" s="30"/>
      <c r="CQ11" s="29"/>
      <c r="CR11" s="30"/>
      <c r="CU11" s="1" t="s">
        <v>91</v>
      </c>
      <c r="CV11" s="39" t="s">
        <v>379</v>
      </c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7">
        <f>CW11+CY11+DA11+DC11</f>
        <v>0</v>
      </c>
      <c r="DH11" s="7">
        <f>CX11+CZ11+DB11+DD11+DF11</f>
        <v>0</v>
      </c>
      <c r="DI11" s="1" t="s">
        <v>91</v>
      </c>
      <c r="DJ11" s="39" t="s">
        <v>379</v>
      </c>
      <c r="DK11" s="8"/>
      <c r="DL11" s="8"/>
      <c r="DM11" s="8"/>
      <c r="DN11" s="8"/>
      <c r="DO11" s="8"/>
      <c r="DP11" s="8"/>
      <c r="DQ11" s="7">
        <f t="shared" si="1"/>
        <v>0</v>
      </c>
      <c r="DR11" s="8">
        <f t="shared" si="1"/>
        <v>0</v>
      </c>
      <c r="DS11" s="7">
        <f t="shared" si="3"/>
        <v>85852</v>
      </c>
      <c r="DT11" s="7">
        <f>DH11+DR11+CN11+CD11+BR11</f>
        <v>86891</v>
      </c>
    </row>
    <row r="12" spans="1:124" ht="25.5" customHeight="1">
      <c r="A12" s="1" t="s">
        <v>92</v>
      </c>
      <c r="B12" s="39" t="s">
        <v>380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" t="s">
        <v>92</v>
      </c>
      <c r="P12" s="39" t="s">
        <v>380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" t="s">
        <v>92</v>
      </c>
      <c r="AD12" s="39" t="s">
        <v>380</v>
      </c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1" t="s">
        <v>92</v>
      </c>
      <c r="AR12" s="39" t="s">
        <v>380</v>
      </c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1" t="s">
        <v>92</v>
      </c>
      <c r="BF12" s="39" t="s">
        <v>380</v>
      </c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7">
        <f>BK12+BI12+BG12+BC12+BA12+AY12+AW12+AU12+AS12+AO12+AM12+AK12+AI12+AG12+AE12+AA12+Y12+W12+U12+S12+Q12+M12+K12+I12+G12+E12+C12</f>
        <v>0</v>
      </c>
      <c r="BR12" s="7">
        <f t="shared" si="4"/>
        <v>0</v>
      </c>
      <c r="BS12" s="1" t="s">
        <v>92</v>
      </c>
      <c r="BT12" s="39" t="s">
        <v>380</v>
      </c>
      <c r="BU12" s="8"/>
      <c r="BV12" s="8"/>
      <c r="BW12" s="8"/>
      <c r="BX12" s="8"/>
      <c r="BY12" s="8"/>
      <c r="BZ12" s="8"/>
      <c r="CA12" s="8"/>
      <c r="CB12" s="8"/>
      <c r="CC12" s="7">
        <f t="shared" si="2"/>
        <v>0</v>
      </c>
      <c r="CD12" s="7"/>
      <c r="CG12" s="1" t="s">
        <v>92</v>
      </c>
      <c r="CH12" s="39" t="s">
        <v>380</v>
      </c>
      <c r="CI12" s="8"/>
      <c r="CJ12" s="8"/>
      <c r="CK12" s="8"/>
      <c r="CL12" s="8"/>
      <c r="CM12" s="8">
        <f>CI12+CK12</f>
        <v>0</v>
      </c>
      <c r="CN12" s="8"/>
      <c r="CO12" s="30"/>
      <c r="CP12" s="30"/>
      <c r="CQ12" s="29"/>
      <c r="CR12" s="30"/>
      <c r="CU12" s="1" t="s">
        <v>92</v>
      </c>
      <c r="CV12" s="39" t="s">
        <v>380</v>
      </c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7">
        <f>CW12+CY12+DA12+DC12</f>
        <v>0</v>
      </c>
      <c r="DH12" s="7">
        <f>CX12+CZ12+DB12+DD12+DF12</f>
        <v>0</v>
      </c>
      <c r="DI12" s="1" t="s">
        <v>92</v>
      </c>
      <c r="DJ12" s="39" t="s">
        <v>380</v>
      </c>
      <c r="DK12" s="8"/>
      <c r="DL12" s="8"/>
      <c r="DM12" s="8"/>
      <c r="DN12" s="8"/>
      <c r="DO12" s="8"/>
      <c r="DP12" s="8"/>
      <c r="DQ12" s="7">
        <f t="shared" si="1"/>
        <v>0</v>
      </c>
      <c r="DR12" s="8">
        <f t="shared" si="1"/>
        <v>0</v>
      </c>
      <c r="DS12" s="7">
        <f t="shared" si="3"/>
        <v>0</v>
      </c>
      <c r="DT12" s="7">
        <f>DH12+DR12+CN12+CD12+BR12</f>
        <v>0</v>
      </c>
    </row>
    <row r="13" spans="1:124" ht="25.5" customHeight="1">
      <c r="A13" s="122" t="s">
        <v>381</v>
      </c>
      <c r="B13" s="122"/>
      <c r="C13" s="8">
        <f>SUM(C8:C12)</f>
        <v>119762</v>
      </c>
      <c r="D13" s="8">
        <f aca="true" t="shared" si="5" ref="D13:N13">SUM(D8:D12)</f>
        <v>116425</v>
      </c>
      <c r="E13" s="8">
        <f t="shared" si="5"/>
        <v>5903</v>
      </c>
      <c r="F13" s="8">
        <f t="shared" si="5"/>
        <v>7013</v>
      </c>
      <c r="G13" s="8">
        <f t="shared" si="5"/>
        <v>6147</v>
      </c>
      <c r="H13" s="8">
        <f t="shared" si="5"/>
        <v>8203</v>
      </c>
      <c r="I13" s="8">
        <f t="shared" si="5"/>
        <v>5048</v>
      </c>
      <c r="J13" s="8">
        <f t="shared" si="5"/>
        <v>5048</v>
      </c>
      <c r="K13" s="8">
        <f t="shared" si="5"/>
        <v>556</v>
      </c>
      <c r="L13" s="8">
        <f t="shared" si="5"/>
        <v>556</v>
      </c>
      <c r="M13" s="8">
        <f t="shared" si="5"/>
        <v>226</v>
      </c>
      <c r="N13" s="8">
        <f t="shared" si="5"/>
        <v>226</v>
      </c>
      <c r="O13" s="122" t="s">
        <v>381</v>
      </c>
      <c r="P13" s="122"/>
      <c r="Q13" s="10"/>
      <c r="R13" s="8"/>
      <c r="S13" s="8">
        <f>SUM(S10:S12)</f>
        <v>781</v>
      </c>
      <c r="T13" s="8">
        <f aca="true" t="shared" si="6" ref="T13:AB13">SUM(T10:T12)</f>
        <v>781</v>
      </c>
      <c r="U13" s="8">
        <f t="shared" si="6"/>
        <v>0</v>
      </c>
      <c r="V13" s="8">
        <f t="shared" si="6"/>
        <v>0</v>
      </c>
      <c r="W13" s="8">
        <f t="shared" si="6"/>
        <v>9312</v>
      </c>
      <c r="X13" s="8">
        <f t="shared" si="6"/>
        <v>11045</v>
      </c>
      <c r="Y13" s="8">
        <f t="shared" si="6"/>
        <v>21478</v>
      </c>
      <c r="Z13" s="8">
        <f t="shared" si="6"/>
        <v>21478</v>
      </c>
      <c r="AA13" s="8">
        <f t="shared" si="6"/>
        <v>5469</v>
      </c>
      <c r="AB13" s="8">
        <f t="shared" si="6"/>
        <v>5469</v>
      </c>
      <c r="AC13" s="122" t="s">
        <v>381</v>
      </c>
      <c r="AD13" s="122"/>
      <c r="AE13" s="8">
        <f>SUM(AE8:AE12)</f>
        <v>16320</v>
      </c>
      <c r="AF13" s="8">
        <f aca="true" t="shared" si="7" ref="AF13:AP13">SUM(AF8:AF12)</f>
        <v>16320</v>
      </c>
      <c r="AG13" s="8">
        <f t="shared" si="7"/>
        <v>764</v>
      </c>
      <c r="AH13" s="8">
        <f t="shared" si="7"/>
        <v>764</v>
      </c>
      <c r="AI13" s="8">
        <f t="shared" si="7"/>
        <v>20579</v>
      </c>
      <c r="AJ13" s="8">
        <f t="shared" si="7"/>
        <v>20579</v>
      </c>
      <c r="AK13" s="8">
        <f t="shared" si="7"/>
        <v>4913</v>
      </c>
      <c r="AL13" s="8">
        <f t="shared" si="7"/>
        <v>4913</v>
      </c>
      <c r="AM13" s="8">
        <f t="shared" si="7"/>
        <v>1736</v>
      </c>
      <c r="AN13" s="8">
        <f t="shared" si="7"/>
        <v>1736</v>
      </c>
      <c r="AO13" s="8">
        <f t="shared" si="7"/>
        <v>3385</v>
      </c>
      <c r="AP13" s="8">
        <f t="shared" si="7"/>
        <v>2585</v>
      </c>
      <c r="AQ13" s="122" t="s">
        <v>381</v>
      </c>
      <c r="AR13" s="122"/>
      <c r="AS13" s="8">
        <f>SUM(AS8:AS12)</f>
        <v>272</v>
      </c>
      <c r="AT13" s="8">
        <f aca="true" t="shared" si="8" ref="AT13:BD13">SUM(AT8:AT12)</f>
        <v>272</v>
      </c>
      <c r="AU13" s="8">
        <f t="shared" si="8"/>
        <v>89</v>
      </c>
      <c r="AV13" s="8">
        <f t="shared" si="8"/>
        <v>89</v>
      </c>
      <c r="AW13" s="8">
        <f t="shared" si="8"/>
        <v>930</v>
      </c>
      <c r="AX13" s="8">
        <f t="shared" si="8"/>
        <v>1036</v>
      </c>
      <c r="AY13" s="8">
        <f t="shared" si="8"/>
        <v>1892</v>
      </c>
      <c r="AZ13" s="8">
        <f t="shared" si="8"/>
        <v>1892</v>
      </c>
      <c r="BA13" s="8">
        <f t="shared" si="8"/>
        <v>500</v>
      </c>
      <c r="BB13" s="8">
        <f t="shared" si="8"/>
        <v>500</v>
      </c>
      <c r="BC13" s="8">
        <f t="shared" si="8"/>
        <v>3990</v>
      </c>
      <c r="BD13" s="8">
        <f t="shared" si="8"/>
        <v>3887</v>
      </c>
      <c r="BE13" s="122" t="s">
        <v>381</v>
      </c>
      <c r="BF13" s="122"/>
      <c r="BG13" s="8">
        <f aca="true" t="shared" si="9" ref="BG13:BL13">SUM(BG8:BG12)</f>
        <v>11191</v>
      </c>
      <c r="BH13" s="8">
        <f t="shared" si="9"/>
        <v>17315</v>
      </c>
      <c r="BI13" s="8">
        <f t="shared" si="9"/>
        <v>338</v>
      </c>
      <c r="BJ13" s="8">
        <f t="shared" si="9"/>
        <v>338</v>
      </c>
      <c r="BK13" s="8">
        <f t="shared" si="9"/>
        <v>748</v>
      </c>
      <c r="BL13" s="8">
        <f t="shared" si="9"/>
        <v>1133</v>
      </c>
      <c r="BM13" s="8"/>
      <c r="BN13" s="8">
        <f>SUM(BN8:BN12)</f>
        <v>21</v>
      </c>
      <c r="BO13" s="8">
        <f>SUM(BO8:BO12)</f>
        <v>5312</v>
      </c>
      <c r="BP13" s="8">
        <f>SUM(BP8:BP12)</f>
        <v>6787</v>
      </c>
      <c r="BQ13" s="7">
        <f>SUM(BQ8:BQ12)</f>
        <v>247641</v>
      </c>
      <c r="BR13" s="7">
        <f>SUM(BR8:BR12)</f>
        <v>256411</v>
      </c>
      <c r="BS13" s="122" t="s">
        <v>381</v>
      </c>
      <c r="BT13" s="122"/>
      <c r="BU13" s="8">
        <f aca="true" t="shared" si="10" ref="BU13:CD13">SUM(BU8:BU12)</f>
        <v>26176</v>
      </c>
      <c r="BV13" s="8">
        <f t="shared" si="10"/>
        <v>26550</v>
      </c>
      <c r="BW13" s="8">
        <f t="shared" si="10"/>
        <v>58416</v>
      </c>
      <c r="BX13" s="8">
        <f t="shared" si="10"/>
        <v>62404</v>
      </c>
      <c r="BY13" s="8">
        <f t="shared" si="10"/>
        <v>1995</v>
      </c>
      <c r="BZ13" s="8">
        <f t="shared" si="10"/>
        <v>2020</v>
      </c>
      <c r="CA13" s="8">
        <f t="shared" si="10"/>
        <v>7962</v>
      </c>
      <c r="CB13" s="8">
        <f t="shared" si="10"/>
        <v>10375</v>
      </c>
      <c r="CC13" s="7">
        <f t="shared" si="10"/>
        <v>94549</v>
      </c>
      <c r="CD13" s="7">
        <f t="shared" si="10"/>
        <v>101349</v>
      </c>
      <c r="CG13" s="122" t="s">
        <v>381</v>
      </c>
      <c r="CH13" s="122"/>
      <c r="CI13" s="8">
        <f aca="true" t="shared" si="11" ref="CI13:CN13">SUM(CI8:CI12)</f>
        <v>48508</v>
      </c>
      <c r="CJ13" s="8">
        <f t="shared" si="11"/>
        <v>50903</v>
      </c>
      <c r="CK13" s="8">
        <f t="shared" si="11"/>
        <v>7257</v>
      </c>
      <c r="CL13" s="8">
        <f t="shared" si="11"/>
        <v>8558</v>
      </c>
      <c r="CM13" s="8">
        <f t="shared" si="11"/>
        <v>55765</v>
      </c>
      <c r="CN13" s="8">
        <f t="shared" si="11"/>
        <v>59461</v>
      </c>
      <c r="CO13" s="30"/>
      <c r="CP13" s="30"/>
      <c r="CQ13" s="29"/>
      <c r="CR13" s="30"/>
      <c r="CU13" s="122" t="s">
        <v>381</v>
      </c>
      <c r="CV13" s="122"/>
      <c r="CW13" s="8">
        <f aca="true" t="shared" si="12" ref="CW13:DH13">SUM(CW8:CW12)</f>
        <v>47325</v>
      </c>
      <c r="CX13" s="8">
        <f t="shared" si="12"/>
        <v>48427</v>
      </c>
      <c r="CY13" s="8">
        <f t="shared" si="12"/>
        <v>9258</v>
      </c>
      <c r="CZ13" s="8">
        <f t="shared" si="12"/>
        <v>9371</v>
      </c>
      <c r="DA13" s="8">
        <f t="shared" si="12"/>
        <v>4494</v>
      </c>
      <c r="DB13" s="8">
        <f t="shared" si="12"/>
        <v>4521</v>
      </c>
      <c r="DC13" s="8">
        <f t="shared" si="12"/>
        <v>5117</v>
      </c>
      <c r="DD13" s="8">
        <f t="shared" si="12"/>
        <v>5140</v>
      </c>
      <c r="DE13" s="8">
        <f t="shared" si="12"/>
        <v>8862</v>
      </c>
      <c r="DF13" s="8">
        <f t="shared" si="12"/>
        <v>8862</v>
      </c>
      <c r="DG13" s="7">
        <f t="shared" si="12"/>
        <v>75056</v>
      </c>
      <c r="DH13" s="7">
        <f t="shared" si="12"/>
        <v>76321</v>
      </c>
      <c r="DI13" s="122" t="s">
        <v>381</v>
      </c>
      <c r="DJ13" s="122"/>
      <c r="DK13" s="8">
        <f aca="true" t="shared" si="13" ref="DK13:DT13">SUM(DK8:DK12)</f>
        <v>5147</v>
      </c>
      <c r="DL13" s="8">
        <f t="shared" si="13"/>
        <v>5147</v>
      </c>
      <c r="DM13" s="8">
        <f t="shared" si="13"/>
        <v>679</v>
      </c>
      <c r="DN13" s="8">
        <f t="shared" si="13"/>
        <v>679</v>
      </c>
      <c r="DO13" s="8">
        <f t="shared" si="13"/>
        <v>843</v>
      </c>
      <c r="DP13" s="8">
        <f t="shared" si="13"/>
        <v>843</v>
      </c>
      <c r="DQ13" s="7">
        <f t="shared" si="13"/>
        <v>6669</v>
      </c>
      <c r="DR13" s="7">
        <f t="shared" si="13"/>
        <v>6669</v>
      </c>
      <c r="DS13" s="7">
        <f t="shared" si="13"/>
        <v>479680</v>
      </c>
      <c r="DT13" s="7">
        <f t="shared" si="13"/>
        <v>500211</v>
      </c>
    </row>
    <row r="14" spans="1:124" ht="38.25">
      <c r="A14" s="1" t="s">
        <v>93</v>
      </c>
      <c r="B14" s="39" t="s">
        <v>382</v>
      </c>
      <c r="C14" s="8">
        <v>5325</v>
      </c>
      <c r="D14" s="8">
        <v>5325</v>
      </c>
      <c r="E14" s="8"/>
      <c r="F14" s="8"/>
      <c r="G14" s="8">
        <v>2000</v>
      </c>
      <c r="H14" s="8">
        <v>2000</v>
      </c>
      <c r="I14" s="8"/>
      <c r="J14" s="8"/>
      <c r="K14" s="8"/>
      <c r="L14" s="8"/>
      <c r="M14" s="8"/>
      <c r="N14" s="8"/>
      <c r="O14" s="1" t="s">
        <v>93</v>
      </c>
      <c r="P14" s="39" t="s">
        <v>382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" t="s">
        <v>93</v>
      </c>
      <c r="AD14" s="39" t="s">
        <v>382</v>
      </c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1" t="s">
        <v>93</v>
      </c>
      <c r="AR14" s="39" t="s">
        <v>382</v>
      </c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1" t="s">
        <v>93</v>
      </c>
      <c r="BF14" s="39" t="s">
        <v>382</v>
      </c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7">
        <f>BK14+BI14+BG14+BC14+BA14+AY14+AW14+AU14+AS14+AO14+AM14+AK14+AI14+AG14+AE14+AA14+Y14+W14+U14+S14+Q14+M14+K14+I14+G14+E14+C14</f>
        <v>7325</v>
      </c>
      <c r="BR14" s="7">
        <f t="shared" si="4"/>
        <v>7325</v>
      </c>
      <c r="BS14" s="1" t="s">
        <v>93</v>
      </c>
      <c r="BT14" s="39" t="s">
        <v>382</v>
      </c>
      <c r="BU14" s="8"/>
      <c r="BV14" s="8"/>
      <c r="BW14" s="8">
        <v>462</v>
      </c>
      <c r="BX14" s="8">
        <v>462</v>
      </c>
      <c r="BY14" s="8"/>
      <c r="BZ14" s="8"/>
      <c r="CA14" s="8"/>
      <c r="CB14" s="8"/>
      <c r="CC14" s="7">
        <f t="shared" si="2"/>
        <v>462</v>
      </c>
      <c r="CD14" s="8">
        <f>BV14+BX14+BZ14+CB14</f>
        <v>462</v>
      </c>
      <c r="CG14" s="1" t="s">
        <v>93</v>
      </c>
      <c r="CH14" s="39" t="s">
        <v>382</v>
      </c>
      <c r="CI14" s="8"/>
      <c r="CJ14" s="8"/>
      <c r="CK14" s="8"/>
      <c r="CL14" s="8"/>
      <c r="CM14" s="8"/>
      <c r="CN14" s="8"/>
      <c r="CO14" s="30"/>
      <c r="CP14" s="30"/>
      <c r="CQ14" s="29"/>
      <c r="CR14" s="30"/>
      <c r="CU14" s="1" t="s">
        <v>93</v>
      </c>
      <c r="CV14" s="39" t="s">
        <v>382</v>
      </c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7"/>
      <c r="DH14" s="7"/>
      <c r="DI14" s="1" t="s">
        <v>93</v>
      </c>
      <c r="DJ14" s="39" t="s">
        <v>382</v>
      </c>
      <c r="DK14" s="8"/>
      <c r="DL14" s="8"/>
      <c r="DM14" s="8"/>
      <c r="DN14" s="8"/>
      <c r="DO14" s="8"/>
      <c r="DP14" s="8"/>
      <c r="DQ14" s="7"/>
      <c r="DR14" s="8">
        <f>DL14+DN14+DP14</f>
        <v>0</v>
      </c>
      <c r="DS14" s="7">
        <f t="shared" si="3"/>
        <v>7787</v>
      </c>
      <c r="DT14" s="7">
        <f t="shared" si="3"/>
        <v>7787</v>
      </c>
    </row>
    <row r="15" spans="1:124" ht="38.25">
      <c r="A15" s="1" t="s">
        <v>94</v>
      </c>
      <c r="B15" s="39" t="s">
        <v>383</v>
      </c>
      <c r="C15" s="8">
        <v>32477</v>
      </c>
      <c r="D15" s="8">
        <v>37477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1" t="s">
        <v>94</v>
      </c>
      <c r="P15" s="39" t="s">
        <v>383</v>
      </c>
      <c r="Q15" s="8"/>
      <c r="R15" s="8"/>
      <c r="S15" s="8"/>
      <c r="T15" s="8"/>
      <c r="U15" s="8">
        <v>1000</v>
      </c>
      <c r="V15" s="8">
        <v>1000</v>
      </c>
      <c r="W15" s="8"/>
      <c r="X15" s="8"/>
      <c r="Y15" s="8"/>
      <c r="Z15" s="8"/>
      <c r="AA15" s="8"/>
      <c r="AB15" s="8"/>
      <c r="AC15" s="1" t="s">
        <v>94</v>
      </c>
      <c r="AD15" s="39" t="s">
        <v>383</v>
      </c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1" t="s">
        <v>94</v>
      </c>
      <c r="AR15" s="39" t="s">
        <v>383</v>
      </c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1" t="s">
        <v>94</v>
      </c>
      <c r="BF15" s="39" t="s">
        <v>383</v>
      </c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7">
        <f>BK15+BI15+BG15+BC15+BA15+AY15+AW15+AU15+AS15+AO15+AM15+AK15+AI15+AG15+AE15+AA15+Y15+W15+U15+S15+Q15+M15+K15+I15+G15+E15+C15</f>
        <v>33477</v>
      </c>
      <c r="BR15" s="7">
        <f t="shared" si="4"/>
        <v>38477</v>
      </c>
      <c r="BS15" s="1" t="s">
        <v>94</v>
      </c>
      <c r="BT15" s="39" t="s">
        <v>383</v>
      </c>
      <c r="BU15" s="8"/>
      <c r="BV15" s="8"/>
      <c r="BW15" s="8"/>
      <c r="BX15" s="8"/>
      <c r="BY15" s="8"/>
      <c r="BZ15" s="8"/>
      <c r="CA15" s="8"/>
      <c r="CB15" s="8"/>
      <c r="CC15" s="7"/>
      <c r="CD15" s="8"/>
      <c r="CG15" s="1" t="s">
        <v>94</v>
      </c>
      <c r="CH15" s="39" t="s">
        <v>383</v>
      </c>
      <c r="CI15" s="8"/>
      <c r="CJ15" s="8"/>
      <c r="CK15" s="8"/>
      <c r="CL15" s="8"/>
      <c r="CM15" s="8"/>
      <c r="CN15" s="8"/>
      <c r="CO15" s="30"/>
      <c r="CP15" s="30"/>
      <c r="CQ15" s="29"/>
      <c r="CR15" s="30"/>
      <c r="CU15" s="1" t="s">
        <v>94</v>
      </c>
      <c r="CV15" s="39" t="s">
        <v>383</v>
      </c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7"/>
      <c r="DH15" s="7"/>
      <c r="DI15" s="1" t="s">
        <v>94</v>
      </c>
      <c r="DJ15" s="39" t="s">
        <v>383</v>
      </c>
      <c r="DK15" s="8"/>
      <c r="DL15" s="8"/>
      <c r="DM15" s="8"/>
      <c r="DN15" s="8"/>
      <c r="DO15" s="8"/>
      <c r="DP15" s="8"/>
      <c r="DQ15" s="7"/>
      <c r="DR15" s="8">
        <f>DL15+DN15+DP15</f>
        <v>0</v>
      </c>
      <c r="DS15" s="7">
        <f t="shared" si="3"/>
        <v>33477</v>
      </c>
      <c r="DT15" s="7">
        <f t="shared" si="3"/>
        <v>38477</v>
      </c>
    </row>
    <row r="16" spans="1:124" ht="12" customHeight="1">
      <c r="A16" s="128" t="s">
        <v>146</v>
      </c>
      <c r="B16" s="39" t="s">
        <v>401</v>
      </c>
      <c r="C16" s="8">
        <v>5000</v>
      </c>
      <c r="D16" s="8">
        <v>0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128" t="s">
        <v>146</v>
      </c>
      <c r="P16" s="39" t="s">
        <v>384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28" t="s">
        <v>146</v>
      </c>
      <c r="AD16" s="39" t="s">
        <v>384</v>
      </c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128" t="s">
        <v>146</v>
      </c>
      <c r="AR16" s="39" t="s">
        <v>384</v>
      </c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128" t="s">
        <v>146</v>
      </c>
      <c r="BF16" s="39" t="s">
        <v>384</v>
      </c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7">
        <f>BK16+BI16+BG16+BC16+BA16+AY16+AW16+AU16+AS16+AO16+AM16+AK16+AI16+AG16+AE16+AA16+Y16+W16+U16+S16+Q16+M16+K16+I16+G16+E16+C16</f>
        <v>5000</v>
      </c>
      <c r="BR16" s="7">
        <f t="shared" si="4"/>
        <v>0</v>
      </c>
      <c r="BS16" s="128" t="s">
        <v>146</v>
      </c>
      <c r="BT16" s="39" t="s">
        <v>401</v>
      </c>
      <c r="BU16" s="8"/>
      <c r="BV16" s="8"/>
      <c r="BW16" s="8"/>
      <c r="BX16" s="8"/>
      <c r="BY16" s="8"/>
      <c r="BZ16" s="8"/>
      <c r="CA16" s="8"/>
      <c r="CB16" s="8"/>
      <c r="CC16" s="7"/>
      <c r="CD16" s="8"/>
      <c r="CG16" s="128" t="s">
        <v>146</v>
      </c>
      <c r="CH16" s="39" t="s">
        <v>401</v>
      </c>
      <c r="CI16" s="8"/>
      <c r="CJ16" s="8"/>
      <c r="CK16" s="8"/>
      <c r="CL16" s="8"/>
      <c r="CM16" s="8"/>
      <c r="CN16" s="8"/>
      <c r="CO16" s="30"/>
      <c r="CP16" s="30"/>
      <c r="CQ16" s="29"/>
      <c r="CR16" s="30"/>
      <c r="CU16" s="128" t="s">
        <v>146</v>
      </c>
      <c r="CV16" s="39" t="s">
        <v>384</v>
      </c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7"/>
      <c r="DH16" s="7"/>
      <c r="DI16" s="128" t="s">
        <v>146</v>
      </c>
      <c r="DJ16" s="39" t="s">
        <v>401</v>
      </c>
      <c r="DK16" s="8"/>
      <c r="DL16" s="8"/>
      <c r="DM16" s="8"/>
      <c r="DN16" s="8"/>
      <c r="DO16" s="8"/>
      <c r="DP16" s="8"/>
      <c r="DQ16" s="7"/>
      <c r="DR16" s="8">
        <f>DL16+DN16+DP16</f>
        <v>0</v>
      </c>
      <c r="DS16" s="7">
        <f t="shared" si="3"/>
        <v>5000</v>
      </c>
      <c r="DT16" s="7">
        <f t="shared" si="3"/>
        <v>0</v>
      </c>
    </row>
    <row r="17" spans="1:124" ht="25.5">
      <c r="A17" s="111"/>
      <c r="B17" s="39" t="s">
        <v>402</v>
      </c>
      <c r="C17" s="8">
        <v>2500</v>
      </c>
      <c r="D17" s="8">
        <v>705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111"/>
      <c r="P17" s="39" t="s">
        <v>402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11"/>
      <c r="AD17" s="39" t="s">
        <v>402</v>
      </c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111"/>
      <c r="AR17" s="39" t="s">
        <v>402</v>
      </c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11"/>
      <c r="BF17" s="39" t="s">
        <v>402</v>
      </c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7">
        <f>BK17+BI17+BG17+BC17+BA17+AY17+AW17+AU17+AS17+AO17+AM17+AK17+AI17+AG17+AE17+AA17+Y17+W17+U17+S17+Q17+M17+K17+I17+G17+E17+C17</f>
        <v>2500</v>
      </c>
      <c r="BR17" s="7">
        <f t="shared" si="4"/>
        <v>705</v>
      </c>
      <c r="BS17" s="111"/>
      <c r="BT17" s="39" t="s">
        <v>402</v>
      </c>
      <c r="BU17" s="8"/>
      <c r="BV17" s="8"/>
      <c r="BW17" s="8"/>
      <c r="BX17" s="8"/>
      <c r="BY17" s="8"/>
      <c r="BZ17" s="8"/>
      <c r="CA17" s="8"/>
      <c r="CB17" s="8"/>
      <c r="CC17" s="7"/>
      <c r="CD17" s="8"/>
      <c r="CG17" s="111"/>
      <c r="CH17" s="39" t="s">
        <v>402</v>
      </c>
      <c r="CI17" s="8"/>
      <c r="CJ17" s="8"/>
      <c r="CK17" s="8"/>
      <c r="CL17" s="8"/>
      <c r="CM17" s="8"/>
      <c r="CN17" s="8"/>
      <c r="CO17" s="30"/>
      <c r="CP17" s="30"/>
      <c r="CQ17" s="29"/>
      <c r="CR17" s="30"/>
      <c r="CU17" s="111"/>
      <c r="CV17" s="39" t="s">
        <v>402</v>
      </c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7"/>
      <c r="DH17" s="7"/>
      <c r="DI17" s="111"/>
      <c r="DJ17" s="39" t="s">
        <v>402</v>
      </c>
      <c r="DK17" s="8"/>
      <c r="DL17" s="8"/>
      <c r="DM17" s="8"/>
      <c r="DN17" s="8"/>
      <c r="DO17" s="8"/>
      <c r="DP17" s="8"/>
      <c r="DQ17" s="7"/>
      <c r="DR17" s="8">
        <f>DL17+DN17+DP17</f>
        <v>0</v>
      </c>
      <c r="DS17" s="7">
        <f t="shared" si="3"/>
        <v>2500</v>
      </c>
      <c r="DT17" s="7">
        <f t="shared" si="3"/>
        <v>705</v>
      </c>
    </row>
    <row r="18" spans="1:124" ht="25.5" customHeight="1">
      <c r="A18" s="92" t="s">
        <v>385</v>
      </c>
      <c r="B18" s="92"/>
      <c r="C18" s="7">
        <f>SUM(C13:C17)</f>
        <v>165064</v>
      </c>
      <c r="D18" s="7">
        <f aca="true" t="shared" si="14" ref="D18:N18">SUM(D13:D17)</f>
        <v>159932</v>
      </c>
      <c r="E18" s="7">
        <f t="shared" si="14"/>
        <v>5903</v>
      </c>
      <c r="F18" s="7">
        <f t="shared" si="14"/>
        <v>7013</v>
      </c>
      <c r="G18" s="7">
        <f t="shared" si="14"/>
        <v>8147</v>
      </c>
      <c r="H18" s="7">
        <f t="shared" si="14"/>
        <v>10203</v>
      </c>
      <c r="I18" s="7">
        <f t="shared" si="14"/>
        <v>5048</v>
      </c>
      <c r="J18" s="7">
        <f t="shared" si="14"/>
        <v>5048</v>
      </c>
      <c r="K18" s="7">
        <f t="shared" si="14"/>
        <v>556</v>
      </c>
      <c r="L18" s="7">
        <f t="shared" si="14"/>
        <v>556</v>
      </c>
      <c r="M18" s="7">
        <f t="shared" si="14"/>
        <v>226</v>
      </c>
      <c r="N18" s="7">
        <f t="shared" si="14"/>
        <v>226</v>
      </c>
      <c r="O18" s="92" t="s">
        <v>385</v>
      </c>
      <c r="P18" s="92"/>
      <c r="Q18" s="66"/>
      <c r="R18" s="7"/>
      <c r="S18" s="7">
        <f>SUM(S13:S17)</f>
        <v>781</v>
      </c>
      <c r="T18" s="7">
        <f aca="true" t="shared" si="15" ref="T18:AB18">SUM(T13:T17)</f>
        <v>781</v>
      </c>
      <c r="U18" s="7">
        <f t="shared" si="15"/>
        <v>1000</v>
      </c>
      <c r="V18" s="7">
        <f t="shared" si="15"/>
        <v>1000</v>
      </c>
      <c r="W18" s="7">
        <f t="shared" si="15"/>
        <v>9312</v>
      </c>
      <c r="X18" s="7">
        <f t="shared" si="15"/>
        <v>11045</v>
      </c>
      <c r="Y18" s="7">
        <f t="shared" si="15"/>
        <v>21478</v>
      </c>
      <c r="Z18" s="7">
        <f t="shared" si="15"/>
        <v>21478</v>
      </c>
      <c r="AA18" s="7">
        <f t="shared" si="15"/>
        <v>5469</v>
      </c>
      <c r="AB18" s="7">
        <f t="shared" si="15"/>
        <v>5469</v>
      </c>
      <c r="AC18" s="92" t="s">
        <v>385</v>
      </c>
      <c r="AD18" s="92"/>
      <c r="AE18" s="7">
        <f>SUM(AE13:AE17)</f>
        <v>16320</v>
      </c>
      <c r="AF18" s="7">
        <f aca="true" t="shared" si="16" ref="AF18:AP18">SUM(AF13:AF17)</f>
        <v>16320</v>
      </c>
      <c r="AG18" s="7">
        <f t="shared" si="16"/>
        <v>764</v>
      </c>
      <c r="AH18" s="7">
        <f t="shared" si="16"/>
        <v>764</v>
      </c>
      <c r="AI18" s="7">
        <f t="shared" si="16"/>
        <v>20579</v>
      </c>
      <c r="AJ18" s="7">
        <f t="shared" si="16"/>
        <v>20579</v>
      </c>
      <c r="AK18" s="7">
        <f t="shared" si="16"/>
        <v>4913</v>
      </c>
      <c r="AL18" s="7">
        <f t="shared" si="16"/>
        <v>4913</v>
      </c>
      <c r="AM18" s="7">
        <f t="shared" si="16"/>
        <v>1736</v>
      </c>
      <c r="AN18" s="7">
        <f t="shared" si="16"/>
        <v>1736</v>
      </c>
      <c r="AO18" s="7">
        <f t="shared" si="16"/>
        <v>3385</v>
      </c>
      <c r="AP18" s="7">
        <f t="shared" si="16"/>
        <v>2585</v>
      </c>
      <c r="AQ18" s="92" t="s">
        <v>385</v>
      </c>
      <c r="AR18" s="92"/>
      <c r="AS18" s="7">
        <f>SUM(AS13:AS17)</f>
        <v>272</v>
      </c>
      <c r="AT18" s="7">
        <f aca="true" t="shared" si="17" ref="AT18:BD18">SUM(AT13:AT17)</f>
        <v>272</v>
      </c>
      <c r="AU18" s="7">
        <f t="shared" si="17"/>
        <v>89</v>
      </c>
      <c r="AV18" s="7">
        <f t="shared" si="17"/>
        <v>89</v>
      </c>
      <c r="AW18" s="7">
        <f t="shared" si="17"/>
        <v>930</v>
      </c>
      <c r="AX18" s="7">
        <f t="shared" si="17"/>
        <v>1036</v>
      </c>
      <c r="AY18" s="7">
        <f t="shared" si="17"/>
        <v>1892</v>
      </c>
      <c r="AZ18" s="7">
        <f t="shared" si="17"/>
        <v>1892</v>
      </c>
      <c r="BA18" s="7">
        <f t="shared" si="17"/>
        <v>500</v>
      </c>
      <c r="BB18" s="7">
        <f t="shared" si="17"/>
        <v>500</v>
      </c>
      <c r="BC18" s="7">
        <f t="shared" si="17"/>
        <v>3990</v>
      </c>
      <c r="BD18" s="7">
        <f t="shared" si="17"/>
        <v>3887</v>
      </c>
      <c r="BE18" s="92" t="s">
        <v>385</v>
      </c>
      <c r="BF18" s="92"/>
      <c r="BG18" s="7">
        <f aca="true" t="shared" si="18" ref="BG18:BL18">SUM(BG13:BG17)</f>
        <v>11191</v>
      </c>
      <c r="BH18" s="7">
        <f t="shared" si="18"/>
        <v>17315</v>
      </c>
      <c r="BI18" s="7">
        <f t="shared" si="18"/>
        <v>338</v>
      </c>
      <c r="BJ18" s="7">
        <f t="shared" si="18"/>
        <v>338</v>
      </c>
      <c r="BK18" s="7">
        <f t="shared" si="18"/>
        <v>748</v>
      </c>
      <c r="BL18" s="7">
        <f t="shared" si="18"/>
        <v>1133</v>
      </c>
      <c r="BM18" s="7"/>
      <c r="BN18" s="7">
        <f>SUM(BN13:BN17)</f>
        <v>21</v>
      </c>
      <c r="BO18" s="7">
        <f>SUM(BO13)</f>
        <v>5312</v>
      </c>
      <c r="BP18" s="7">
        <f>SUM(BP13:BP17)</f>
        <v>6787</v>
      </c>
      <c r="BQ18" s="7">
        <f>SUM(BQ13:BQ17)</f>
        <v>295943</v>
      </c>
      <c r="BR18" s="7">
        <f>SUM(BR13:BR17)</f>
        <v>302918</v>
      </c>
      <c r="BS18" s="92" t="s">
        <v>385</v>
      </c>
      <c r="BT18" s="92"/>
      <c r="BU18" s="7">
        <f aca="true" t="shared" si="19" ref="BU18:CD18">SUM(BU13:BU17)</f>
        <v>26176</v>
      </c>
      <c r="BV18" s="7">
        <f t="shared" si="19"/>
        <v>26550</v>
      </c>
      <c r="BW18" s="7">
        <f t="shared" si="19"/>
        <v>58878</v>
      </c>
      <c r="BX18" s="7">
        <f t="shared" si="19"/>
        <v>62866</v>
      </c>
      <c r="BY18" s="7">
        <f t="shared" si="19"/>
        <v>1995</v>
      </c>
      <c r="BZ18" s="7">
        <f t="shared" si="19"/>
        <v>2020</v>
      </c>
      <c r="CA18" s="7">
        <f t="shared" si="19"/>
        <v>7962</v>
      </c>
      <c r="CB18" s="7">
        <f t="shared" si="19"/>
        <v>10375</v>
      </c>
      <c r="CC18" s="7">
        <f t="shared" si="19"/>
        <v>95011</v>
      </c>
      <c r="CD18" s="7">
        <f t="shared" si="19"/>
        <v>101811</v>
      </c>
      <c r="CG18" s="92" t="s">
        <v>385</v>
      </c>
      <c r="CH18" s="92"/>
      <c r="CI18" s="7">
        <f aca="true" t="shared" si="20" ref="CI18:CN18">SUM(CI13:CI17)</f>
        <v>48508</v>
      </c>
      <c r="CJ18" s="7">
        <f t="shared" si="20"/>
        <v>50903</v>
      </c>
      <c r="CK18" s="7">
        <f t="shared" si="20"/>
        <v>7257</v>
      </c>
      <c r="CL18" s="7">
        <f t="shared" si="20"/>
        <v>8558</v>
      </c>
      <c r="CM18" s="7">
        <f t="shared" si="20"/>
        <v>55765</v>
      </c>
      <c r="CN18" s="7">
        <f t="shared" si="20"/>
        <v>59461</v>
      </c>
      <c r="CO18" s="29"/>
      <c r="CP18" s="29"/>
      <c r="CQ18" s="29"/>
      <c r="CR18" s="29"/>
      <c r="CU18" s="92" t="s">
        <v>385</v>
      </c>
      <c r="CV18" s="92"/>
      <c r="CW18" s="7">
        <f aca="true" t="shared" si="21" ref="CW18:DH18">SUM(CW13:CW17)</f>
        <v>47325</v>
      </c>
      <c r="CX18" s="7">
        <f t="shared" si="21"/>
        <v>48427</v>
      </c>
      <c r="CY18" s="7">
        <f t="shared" si="21"/>
        <v>9258</v>
      </c>
      <c r="CZ18" s="7">
        <f t="shared" si="21"/>
        <v>9371</v>
      </c>
      <c r="DA18" s="7">
        <f t="shared" si="21"/>
        <v>4494</v>
      </c>
      <c r="DB18" s="7">
        <f t="shared" si="21"/>
        <v>4521</v>
      </c>
      <c r="DC18" s="7">
        <f t="shared" si="21"/>
        <v>5117</v>
      </c>
      <c r="DD18" s="7">
        <f t="shared" si="21"/>
        <v>5140</v>
      </c>
      <c r="DE18" s="7">
        <f t="shared" si="21"/>
        <v>8862</v>
      </c>
      <c r="DF18" s="7">
        <f t="shared" si="21"/>
        <v>8862</v>
      </c>
      <c r="DG18" s="7">
        <f t="shared" si="21"/>
        <v>75056</v>
      </c>
      <c r="DH18" s="7">
        <f t="shared" si="21"/>
        <v>76321</v>
      </c>
      <c r="DI18" s="92" t="s">
        <v>385</v>
      </c>
      <c r="DJ18" s="92"/>
      <c r="DK18" s="7">
        <f aca="true" t="shared" si="22" ref="DK18:DT18">SUM(DK13:DK17)</f>
        <v>5147</v>
      </c>
      <c r="DL18" s="7">
        <f t="shared" si="22"/>
        <v>5147</v>
      </c>
      <c r="DM18" s="7">
        <f t="shared" si="22"/>
        <v>679</v>
      </c>
      <c r="DN18" s="7">
        <f t="shared" si="22"/>
        <v>679</v>
      </c>
      <c r="DO18" s="7">
        <f t="shared" si="22"/>
        <v>843</v>
      </c>
      <c r="DP18" s="7">
        <f t="shared" si="22"/>
        <v>843</v>
      </c>
      <c r="DQ18" s="7">
        <f t="shared" si="22"/>
        <v>6669</v>
      </c>
      <c r="DR18" s="7">
        <f t="shared" si="22"/>
        <v>6669</v>
      </c>
      <c r="DS18" s="7">
        <f t="shared" si="22"/>
        <v>528444</v>
      </c>
      <c r="DT18" s="7">
        <f t="shared" si="22"/>
        <v>547180</v>
      </c>
    </row>
    <row r="19" spans="1:124" ht="25.5" customHeight="1">
      <c r="A19" s="122" t="s">
        <v>386</v>
      </c>
      <c r="B19" s="122"/>
      <c r="C19" s="8">
        <v>20</v>
      </c>
      <c r="D19" s="8">
        <v>17</v>
      </c>
      <c r="E19" s="8">
        <v>3</v>
      </c>
      <c r="F19" s="8">
        <v>3</v>
      </c>
      <c r="G19" s="8"/>
      <c r="H19" s="8"/>
      <c r="I19" s="8"/>
      <c r="J19" s="8"/>
      <c r="K19" s="8"/>
      <c r="L19" s="8"/>
      <c r="M19" s="8"/>
      <c r="N19" s="8"/>
      <c r="O19" s="122" t="s">
        <v>386</v>
      </c>
      <c r="P19" s="122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22" t="s">
        <v>386</v>
      </c>
      <c r="AD19" s="122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122" t="s">
        <v>386</v>
      </c>
      <c r="AR19" s="12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>
        <v>6</v>
      </c>
      <c r="BD19" s="2">
        <v>6</v>
      </c>
      <c r="BE19" s="122" t="s">
        <v>386</v>
      </c>
      <c r="BF19" s="122"/>
      <c r="BG19" s="2">
        <v>70</v>
      </c>
      <c r="BH19" s="2">
        <v>68</v>
      </c>
      <c r="BI19" s="2"/>
      <c r="BJ19" s="2"/>
      <c r="BK19" s="2"/>
      <c r="BL19" s="2"/>
      <c r="BM19" s="2"/>
      <c r="BN19" s="2"/>
      <c r="BO19" s="2"/>
      <c r="BP19" s="2"/>
      <c r="BQ19" s="7">
        <f>BK19+BI19+BG19+BC19+BA19+AY19+AW19+AU19+AS19+AO19+AM19+AK19+AI19+AG19+AE19+AA19+Y19+W19+U19+S19+Q19+M19+K19+I19+G19+E19+C19</f>
        <v>99</v>
      </c>
      <c r="BR19" s="7">
        <f>BL19+BJ19+BH19+BD19+BB19+AZ19+AX19+AV19+AT19+AP19+AN19+AL19+AJ19+AH19+AF19+AB19+Z19+X19+V19+T19+R19+N19+L19+J19+H19+F19+D19</f>
        <v>94</v>
      </c>
      <c r="BS19" s="122" t="s">
        <v>386</v>
      </c>
      <c r="BT19" s="122"/>
      <c r="BU19" s="8">
        <v>8</v>
      </c>
      <c r="BV19" s="8">
        <v>8</v>
      </c>
      <c r="BW19" s="8">
        <v>19</v>
      </c>
      <c r="BX19" s="8">
        <v>19</v>
      </c>
      <c r="BY19" s="8">
        <v>1</v>
      </c>
      <c r="BZ19" s="8">
        <v>1</v>
      </c>
      <c r="CA19" s="8"/>
      <c r="CB19" s="8"/>
      <c r="CC19" s="7">
        <f>BU19+BW19+BY19+CA19</f>
        <v>28</v>
      </c>
      <c r="CD19" s="7">
        <f>BV19+BX19+BZ19+CB19</f>
        <v>28</v>
      </c>
      <c r="CG19" s="122" t="s">
        <v>386</v>
      </c>
      <c r="CH19" s="122"/>
      <c r="CI19" s="8">
        <v>21</v>
      </c>
      <c r="CJ19" s="8">
        <v>21</v>
      </c>
      <c r="CK19" s="8"/>
      <c r="CL19" s="8"/>
      <c r="CM19" s="8">
        <f>CI19+CK19</f>
        <v>21</v>
      </c>
      <c r="CN19" s="8">
        <f>CJ19+CL19</f>
        <v>21</v>
      </c>
      <c r="CO19" s="30"/>
      <c r="CP19" s="30"/>
      <c r="CQ19" s="29"/>
      <c r="CR19" s="29"/>
      <c r="CU19" s="122" t="s">
        <v>386</v>
      </c>
      <c r="CV19" s="122"/>
      <c r="CW19" s="2">
        <v>15</v>
      </c>
      <c r="CX19" s="2">
        <v>15</v>
      </c>
      <c r="CY19" s="2">
        <v>3</v>
      </c>
      <c r="CZ19" s="2">
        <v>3</v>
      </c>
      <c r="DA19" s="2">
        <v>3</v>
      </c>
      <c r="DB19" s="2">
        <v>3</v>
      </c>
      <c r="DC19" s="2">
        <v>3</v>
      </c>
      <c r="DD19" s="2">
        <v>3</v>
      </c>
      <c r="DE19" s="2"/>
      <c r="DF19" s="2"/>
      <c r="DG19" s="7">
        <f>CW19+CY19+DA19+DC19</f>
        <v>24</v>
      </c>
      <c r="DH19" s="7">
        <f>CX19+CZ19+DB19+DD19+DF19</f>
        <v>24</v>
      </c>
      <c r="DI19" s="122" t="s">
        <v>386</v>
      </c>
      <c r="DJ19" s="122"/>
      <c r="DK19" s="8">
        <v>2</v>
      </c>
      <c r="DL19" s="8">
        <v>2</v>
      </c>
      <c r="DM19" s="8"/>
      <c r="DN19" s="8"/>
      <c r="DO19" s="8"/>
      <c r="DP19" s="8"/>
      <c r="DQ19" s="7">
        <f>DK19+DM19+DO19</f>
        <v>2</v>
      </c>
      <c r="DR19" s="7">
        <f>DL19+DN19+DP19</f>
        <v>2</v>
      </c>
      <c r="DS19" s="7">
        <f t="shared" si="3"/>
        <v>174</v>
      </c>
      <c r="DT19" s="7">
        <f t="shared" si="3"/>
        <v>169</v>
      </c>
    </row>
    <row r="20" spans="1:70" ht="12.75">
      <c r="A20" s="33"/>
      <c r="B20" s="36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</row>
    <row r="21" spans="1:2" ht="12.75">
      <c r="A21" s="33"/>
      <c r="B21" s="36"/>
    </row>
    <row r="22" spans="1:2" ht="12.75">
      <c r="A22" s="33"/>
      <c r="B22" s="36"/>
    </row>
    <row r="23" spans="1:2" ht="12.75">
      <c r="A23" s="33"/>
      <c r="B23" s="36"/>
    </row>
    <row r="24" spans="1:2" ht="12.75">
      <c r="A24" s="33"/>
      <c r="B24" s="36"/>
    </row>
    <row r="25" spans="1:2" ht="12.75">
      <c r="A25" s="33"/>
      <c r="B25" s="36"/>
    </row>
    <row r="26" ht="12.75">
      <c r="A26" s="33"/>
    </row>
    <row r="27" ht="12.75">
      <c r="A27" s="33"/>
    </row>
    <row r="28" ht="12.75">
      <c r="A28" s="33"/>
    </row>
    <row r="29" ht="12.75">
      <c r="A29" s="33"/>
    </row>
    <row r="30" ht="12.75">
      <c r="A30" s="33"/>
    </row>
    <row r="31" ht="12.75">
      <c r="A31" s="33"/>
    </row>
    <row r="32" ht="12.75">
      <c r="A32" s="33"/>
    </row>
  </sheetData>
  <mergeCells count="149">
    <mergeCell ref="BS1:CD1"/>
    <mergeCell ref="DA6:DB6"/>
    <mergeCell ref="DC6:DD6"/>
    <mergeCell ref="DE6:DF6"/>
    <mergeCell ref="CA6:CB6"/>
    <mergeCell ref="CC6:CD6"/>
    <mergeCell ref="CI6:CJ6"/>
    <mergeCell ref="CK6:CL6"/>
    <mergeCell ref="CG5:CH7"/>
    <mergeCell ref="CA5:CB5"/>
    <mergeCell ref="BY5:BZ5"/>
    <mergeCell ref="BQ5:BR5"/>
    <mergeCell ref="DG6:DH6"/>
    <mergeCell ref="CM6:CN6"/>
    <mergeCell ref="CW6:CX6"/>
    <mergeCell ref="CY6:CZ6"/>
    <mergeCell ref="CU5:CV7"/>
    <mergeCell ref="DA5:DB5"/>
    <mergeCell ref="BC5:BD5"/>
    <mergeCell ref="BK5:BL5"/>
    <mergeCell ref="BQ6:BR6"/>
    <mergeCell ref="BM5:BN5"/>
    <mergeCell ref="BM6:BN6"/>
    <mergeCell ref="BO6:BP6"/>
    <mergeCell ref="AI6:AJ6"/>
    <mergeCell ref="AC5:AD7"/>
    <mergeCell ref="AM6:AN6"/>
    <mergeCell ref="AO6:AP6"/>
    <mergeCell ref="AM5:AN5"/>
    <mergeCell ref="Y6:Z6"/>
    <mergeCell ref="AA6:AB6"/>
    <mergeCell ref="AE6:AF6"/>
    <mergeCell ref="AG6:AH6"/>
    <mergeCell ref="O5:P7"/>
    <mergeCell ref="S6:T6"/>
    <mergeCell ref="U6:V6"/>
    <mergeCell ref="W6:X6"/>
    <mergeCell ref="C5:D5"/>
    <mergeCell ref="E5:F5"/>
    <mergeCell ref="G5:H5"/>
    <mergeCell ref="A5:B7"/>
    <mergeCell ref="C6:D6"/>
    <mergeCell ref="E6:F6"/>
    <mergeCell ref="G6:H6"/>
    <mergeCell ref="AC18:AD18"/>
    <mergeCell ref="S5:T5"/>
    <mergeCell ref="U5:V5"/>
    <mergeCell ref="I5:J5"/>
    <mergeCell ref="K5:L5"/>
    <mergeCell ref="M5:N5"/>
    <mergeCell ref="I6:J6"/>
    <mergeCell ref="K6:L6"/>
    <mergeCell ref="M6:N6"/>
    <mergeCell ref="Q6:R6"/>
    <mergeCell ref="O18:P18"/>
    <mergeCell ref="O19:P19"/>
    <mergeCell ref="A13:B13"/>
    <mergeCell ref="A18:B18"/>
    <mergeCell ref="AC19:AD19"/>
    <mergeCell ref="AE5:AF5"/>
    <mergeCell ref="A16:A17"/>
    <mergeCell ref="O16:O17"/>
    <mergeCell ref="W5:X5"/>
    <mergeCell ref="Y5:Z5"/>
    <mergeCell ref="AA5:AB5"/>
    <mergeCell ref="Q5:R5"/>
    <mergeCell ref="A19:B19"/>
    <mergeCell ref="O13:P13"/>
    <mergeCell ref="AQ18:AR18"/>
    <mergeCell ref="AS5:AT5"/>
    <mergeCell ref="AU5:AV5"/>
    <mergeCell ref="AC16:AC17"/>
    <mergeCell ref="AG5:AH5"/>
    <mergeCell ref="AI5:AJ5"/>
    <mergeCell ref="AK5:AL5"/>
    <mergeCell ref="AK6:AL6"/>
    <mergeCell ref="AO5:AP5"/>
    <mergeCell ref="AC13:AD13"/>
    <mergeCell ref="AY5:AZ5"/>
    <mergeCell ref="AW6:AX6"/>
    <mergeCell ref="AY6:AZ6"/>
    <mergeCell ref="AQ13:AR13"/>
    <mergeCell ref="AS6:AT6"/>
    <mergeCell ref="AU6:AV6"/>
    <mergeCell ref="AQ5:AR7"/>
    <mergeCell ref="AQ19:AR19"/>
    <mergeCell ref="BG5:BH5"/>
    <mergeCell ref="BI5:BJ5"/>
    <mergeCell ref="BE13:BF13"/>
    <mergeCell ref="BE18:BF18"/>
    <mergeCell ref="BE19:BF19"/>
    <mergeCell ref="BE16:BE17"/>
    <mergeCell ref="AQ16:AQ17"/>
    <mergeCell ref="BA5:BB5"/>
    <mergeCell ref="AW5:AX5"/>
    <mergeCell ref="BS18:BT18"/>
    <mergeCell ref="BS19:BT19"/>
    <mergeCell ref="BA6:BB6"/>
    <mergeCell ref="BS13:BT13"/>
    <mergeCell ref="BS16:BS17"/>
    <mergeCell ref="BC6:BD6"/>
    <mergeCell ref="BG6:BH6"/>
    <mergeCell ref="BI6:BJ6"/>
    <mergeCell ref="BK6:BL6"/>
    <mergeCell ref="BE5:BF7"/>
    <mergeCell ref="CG13:CH13"/>
    <mergeCell ref="CG16:CG17"/>
    <mergeCell ref="CG18:CH18"/>
    <mergeCell ref="BO5:BP5"/>
    <mergeCell ref="CC5:CD5"/>
    <mergeCell ref="BU6:BV6"/>
    <mergeCell ref="BW6:BX6"/>
    <mergeCell ref="BY6:BZ6"/>
    <mergeCell ref="BS5:BT7"/>
    <mergeCell ref="BW5:BX5"/>
    <mergeCell ref="CG19:CH19"/>
    <mergeCell ref="BU5:BV5"/>
    <mergeCell ref="CW5:CX5"/>
    <mergeCell ref="CY5:CZ5"/>
    <mergeCell ref="CK5:CL5"/>
    <mergeCell ref="CM5:CN5"/>
    <mergeCell ref="CO5:CP5"/>
    <mergeCell ref="CQ5:CR5"/>
    <mergeCell ref="CU16:CU17"/>
    <mergeCell ref="CU18:CV18"/>
    <mergeCell ref="CU19:CV19"/>
    <mergeCell ref="DI19:DJ19"/>
    <mergeCell ref="DC5:DD5"/>
    <mergeCell ref="DE5:DF5"/>
    <mergeCell ref="DG5:DH5"/>
    <mergeCell ref="CU13:CV13"/>
    <mergeCell ref="DI18:DJ18"/>
    <mergeCell ref="DI5:DJ7"/>
    <mergeCell ref="DI13:DJ13"/>
    <mergeCell ref="DI16:DI17"/>
    <mergeCell ref="DQ6:DR6"/>
    <mergeCell ref="DS6:DT6"/>
    <mergeCell ref="DK6:DL6"/>
    <mergeCell ref="DM6:DN6"/>
    <mergeCell ref="DO6:DP6"/>
    <mergeCell ref="CU1:DH1"/>
    <mergeCell ref="CG1:CN1"/>
    <mergeCell ref="DI1:DT1"/>
    <mergeCell ref="DS4:DT5"/>
    <mergeCell ref="DQ5:DR5"/>
    <mergeCell ref="DK5:DL5"/>
    <mergeCell ref="DM5:DN5"/>
    <mergeCell ref="DO5:DP5"/>
    <mergeCell ref="CI5:CJ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&amp;C3/a. melléklet a 24/2011. (XI. 24.) önkormányzati rendelethez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Felhasználó</cp:lastModifiedBy>
  <cp:lastPrinted>2011-11-29T09:31:20Z</cp:lastPrinted>
  <dcterms:created xsi:type="dcterms:W3CDTF">2011-05-17T10:12:56Z</dcterms:created>
  <dcterms:modified xsi:type="dcterms:W3CDTF">2011-11-29T09:41:38Z</dcterms:modified>
  <cp:category/>
  <cp:version/>
  <cp:contentType/>
  <cp:contentStatus/>
</cp:coreProperties>
</file>