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2. melléklet" sheetId="1" r:id="rId1"/>
    <sheet name="2a Gondozási" sheetId="2" r:id="rId2"/>
    <sheet name="2a Óvoda" sheetId="3" r:id="rId3"/>
    <sheet name="2a Iskola" sheetId="4" r:id="rId4"/>
    <sheet name="2a Műv. ház" sheetId="5" r:id="rId5"/>
    <sheet name="2a Polgárm." sheetId="6" r:id="rId6"/>
    <sheet name="2aösszesen" sheetId="7" r:id="rId7"/>
    <sheet name="3. melléklet" sheetId="8" r:id="rId8"/>
    <sheet name="3a. melléklet" sheetId="9" r:id="rId9"/>
    <sheet name="4. melléklet" sheetId="10" r:id="rId10"/>
    <sheet name="5. melléklet" sheetId="11" r:id="rId11"/>
    <sheet name="6. melléklet" sheetId="12" r:id="rId12"/>
    <sheet name="7. melléklet" sheetId="13" r:id="rId13"/>
    <sheet name="8. melléklet" sheetId="14" r:id="rId14"/>
    <sheet name="9. melléklet" sheetId="15" r:id="rId15"/>
    <sheet name="15. melléklet" sheetId="16" r:id="rId16"/>
  </sheets>
  <definedNames>
    <definedName name="_xlnm.Print_Titles" localSheetId="7">'3. melléklet'!$4:$5</definedName>
    <definedName name="_xlnm.Print_Area" localSheetId="5">'2a Polgárm.'!$A$1:$AN$23</definedName>
    <definedName name="_xlnm.Print_Area" localSheetId="14">'9. melléklet'!$A$1:$C$73</definedName>
  </definedNames>
  <calcPr fullCalcOnLoad="1"/>
</workbook>
</file>

<file path=xl/comments15.xml><?xml version="1.0" encoding="utf-8"?>
<comments xmlns="http://schemas.openxmlformats.org/spreadsheetml/2006/main">
  <authors>
    <author>x</author>
  </authors>
  <commentList>
    <comment ref="C48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Fejlesztési kamat mitt csökkentve</t>
        </r>
      </text>
    </comment>
  </commentList>
</comments>
</file>

<file path=xl/sharedStrings.xml><?xml version="1.0" encoding="utf-8"?>
<sst xmlns="http://schemas.openxmlformats.org/spreadsheetml/2006/main" count="1200" uniqueCount="431">
  <si>
    <t>Eredeti</t>
  </si>
  <si>
    <t>Előirányzat</t>
  </si>
  <si>
    <t>Megnevezés</t>
  </si>
  <si>
    <t>I. Működési bevételek</t>
  </si>
  <si>
    <t>1. Intézményi működési bevételek</t>
  </si>
  <si>
    <t xml:space="preserve">Módosított </t>
  </si>
  <si>
    <t>– Intézményi működéshez kapcsolódó egyéb bevételek</t>
  </si>
  <si>
    <t>– Intézmények egyéb sajátos bevételei</t>
  </si>
  <si>
    <t>– Általános forgalmi adó bevétel, visszatérülés</t>
  </si>
  <si>
    <t>– Kamat bevétel</t>
  </si>
  <si>
    <t>2. Támogatás értékű bevételek</t>
  </si>
  <si>
    <t>2.1 Működési célú támogatás értékű bevételek</t>
  </si>
  <si>
    <t>– ebből: TB-től átvett működési célú támogatás</t>
  </si>
  <si>
    <t>3. Önkormányzatok sajátos működési bevételei</t>
  </si>
  <si>
    <t>3.2. Helyi adók</t>
  </si>
  <si>
    <t>– Magánszemélyek Kommunális adója</t>
  </si>
  <si>
    <t>– Iparűzési adó</t>
  </si>
  <si>
    <t>3.3. Átengedett központi adók</t>
  </si>
  <si>
    <t>– SZJA helyben maradó része</t>
  </si>
  <si>
    <t>– Jövedelemkülönbség mérséklése</t>
  </si>
  <si>
    <t>– Gépjárműadó</t>
  </si>
  <si>
    <t>Adatok ezer Ft-ban</t>
  </si>
  <si>
    <t>Önkormányzat összesen</t>
  </si>
  <si>
    <t>3.4. Bírságok, pótlékok és egyéb sajátos bevételek</t>
  </si>
  <si>
    <t>– Pótlékok, bírságok</t>
  </si>
  <si>
    <t>– Egyéb sajátos bevételek</t>
  </si>
  <si>
    <t>– Egyéb adó (behajtás)</t>
  </si>
  <si>
    <t>4. Működési célú pénzeszköz átvétel ÁHT-n Kívülről</t>
  </si>
  <si>
    <t>II. Támogatások</t>
  </si>
  <si>
    <t>1. Önkormányzatok költségvetési támogatása</t>
  </si>
  <si>
    <t>1.1 Központosított előirányzat</t>
  </si>
  <si>
    <t>III. Felhalmozási és tőke jellegű bevételek</t>
  </si>
  <si>
    <t>2.1. Önkormányzatok sajátos felhalmozási és tőke bevételei</t>
  </si>
  <si>
    <t>2.2. felhalmozási célú támogatás értékű bevétel</t>
  </si>
  <si>
    <t>IV. Támogatási kölcsönök visszatérülése</t>
  </si>
  <si>
    <t>V. Külső finanszírozás bevételei</t>
  </si>
  <si>
    <t>– Működési hitel</t>
  </si>
  <si>
    <t>– Fejlesztési hitel</t>
  </si>
  <si>
    <t>2011. ÉVI BEVÉTELEK ÖSSZESEN:</t>
  </si>
  <si>
    <t>Módosított</t>
  </si>
  <si>
    <t>Bevételek</t>
  </si>
  <si>
    <t>Kiadások</t>
  </si>
  <si>
    <t>I. Működési kiadások</t>
  </si>
  <si>
    <t>1. Személyi juttatás</t>
  </si>
  <si>
    <t>– ebből kamat bevétel</t>
  </si>
  <si>
    <t>2. Munkaadókat terhelő járulékok</t>
  </si>
  <si>
    <t>2. Támogatásértékű bevételek</t>
  </si>
  <si>
    <t>3. Dologi és egyéb folyó kiadások</t>
  </si>
  <si>
    <t>– ebből TB-től átvett támogatás</t>
  </si>
  <si>
    <t>4. Pénzeszköz átadás és egyéb támogatás</t>
  </si>
  <si>
    <t>3. Önkormányzat sajátos működési bevételei</t>
  </si>
  <si>
    <t>– Működési célú pénzeszköz átadás ÁHT-n kívülre</t>
  </si>
  <si>
    <t>– Helyi adók</t>
  </si>
  <si>
    <t>– Szoc. pol. juttatások</t>
  </si>
  <si>
    <t>– Átengedett központi adók</t>
  </si>
  <si>
    <t>– Egyéb bevételek</t>
  </si>
  <si>
    <t>4. Előző évi költségvetési visszatérülés</t>
  </si>
  <si>
    <t>5. Önkormányzat költségvetési támogatása</t>
  </si>
  <si>
    <t>– normatív és kötött felhasználás</t>
  </si>
  <si>
    <t>– központosított előirányzat</t>
  </si>
  <si>
    <t>Müködési bevételek összesen:</t>
  </si>
  <si>
    <t>Működési kiadások összesen:</t>
  </si>
  <si>
    <t>II. Felhalmozási és tőke jellegű bevételek</t>
  </si>
  <si>
    <t>II. Felhalmozási és tőke jellegű kiadások</t>
  </si>
  <si>
    <t>2. Támogatási kölcsön visszatérítés</t>
  </si>
  <si>
    <t>Felhalmozási és tőke jellegű bevételek összesen:</t>
  </si>
  <si>
    <t>Felhalmozási és tőke jellegű kiadások összesen:</t>
  </si>
  <si>
    <t>Fejlesztés finanszírozási bevételei</t>
  </si>
  <si>
    <t>1. Belső finanszírozás</t>
  </si>
  <si>
    <t>2. Külső finanszírozás</t>
  </si>
  <si>
    <t>Finanszírozási bevételek összesen:</t>
  </si>
  <si>
    <t>Finanszírozási kiadások összesen:</t>
  </si>
  <si>
    <t>Fejlesztési  bevételek összesen:</t>
  </si>
  <si>
    <t>Fejlesztési kiadások összesen:</t>
  </si>
  <si>
    <t>Bevételek összesen:</t>
  </si>
  <si>
    <t>Kiadások összesen:</t>
  </si>
  <si>
    <t>2011. évi működési és felhalmozási célú bevételek és kiadások mérlegszerű bemutatása</t>
  </si>
  <si>
    <t>Tartalékok</t>
  </si>
  <si>
    <t>1. Felújítási kiadások ÁFÁ-valok</t>
  </si>
  <si>
    <t>2. Beruházási kiadások ÁFÁ-val</t>
  </si>
  <si>
    <t>– Hitel visszafizetés</t>
  </si>
  <si>
    <t>1. Felhalmozási és tőke jellegű bevétel</t>
  </si>
  <si>
    <t>3. Támogatás értékű felhalm. Bevétel</t>
  </si>
  <si>
    <t>–Működési hitel</t>
  </si>
  <si>
    <t>Ssz.</t>
  </si>
  <si>
    <t>Kiadási előirányzat megnevezése</t>
  </si>
  <si>
    <t xml:space="preserve">Eredeti </t>
  </si>
  <si>
    <t>1.</t>
  </si>
  <si>
    <t>2.</t>
  </si>
  <si>
    <t>3.</t>
  </si>
  <si>
    <t>I.</t>
  </si>
  <si>
    <t>4.</t>
  </si>
  <si>
    <t>5.</t>
  </si>
  <si>
    <t>6.</t>
  </si>
  <si>
    <t>7.</t>
  </si>
  <si>
    <t>II.</t>
  </si>
  <si>
    <t>III.</t>
  </si>
  <si>
    <t>Dologi és egyéb folyó kiadások</t>
  </si>
  <si>
    <t>Személyi juttatások összesen:</t>
  </si>
  <si>
    <t>Munkaadókat terhelő járulékok összesen:</t>
  </si>
  <si>
    <t>Rendszeres személyi juttatások</t>
  </si>
  <si>
    <t>Nem rendszeres személyi juttatások</t>
  </si>
  <si>
    <t>Külső személyi juttatások</t>
  </si>
  <si>
    <t>Társadalombiztosítási járulék</t>
  </si>
  <si>
    <t>Egészségbiztosítási járulék természetbeni</t>
  </si>
  <si>
    <t>Egészségbiztosítási járulékpénzbeni</t>
  </si>
  <si>
    <t>Munkerőpiaci fogl. Járulék</t>
  </si>
  <si>
    <t xml:space="preserve">Táppénz hozzájárulás </t>
  </si>
  <si>
    <t>Munkaadókat terhelő járulékok áht-n kívülre</t>
  </si>
  <si>
    <t xml:space="preserve">Munkaadókat terhelő egyéb járulékok </t>
  </si>
  <si>
    <t>Készletbeszerzések</t>
  </si>
  <si>
    <t>Szolgáltatások</t>
  </si>
  <si>
    <t>Általános forgalmi adó kiadása</t>
  </si>
  <si>
    <t>kiküldetés, reprezentáció, reklám kiadások</t>
  </si>
  <si>
    <t>Egyéb folyó kiadások</t>
  </si>
  <si>
    <t>IV.</t>
  </si>
  <si>
    <t xml:space="preserve"> Egyéb folyó kiadások összesen:</t>
  </si>
  <si>
    <t>V.</t>
  </si>
  <si>
    <t>Pénzeszközátadás egyéb támogatás összesen:</t>
  </si>
  <si>
    <t>VI.</t>
  </si>
  <si>
    <t>Ellátottak pénzbeli juttatásai összesen:</t>
  </si>
  <si>
    <t>Felügyelet alá tartozó költségvetési szervnek folyósított támogatás</t>
  </si>
  <si>
    <t>Működési célú pénzeszközátadás államháztartáson kívülre</t>
  </si>
  <si>
    <t>Működési célú pénzeszközátadás államháztartáson belülre</t>
  </si>
  <si>
    <t>Felhalmozási célú pénzeszközátadás államháztartáson kívülre</t>
  </si>
  <si>
    <t>Felhalmozási célú pénzeszközátadás államháztartáson belülre</t>
  </si>
  <si>
    <t>Társadalom- és szociálpolitikai juttatások</t>
  </si>
  <si>
    <t>VII.</t>
  </si>
  <si>
    <t>VIII.</t>
  </si>
  <si>
    <t>IX.</t>
  </si>
  <si>
    <t>X.</t>
  </si>
  <si>
    <t>Nyugdíjbiztosítási pénzbeli ellátások</t>
  </si>
  <si>
    <t>Egészségbiztosítási Pénzbeli ellátások</t>
  </si>
  <si>
    <t>Munkaerő piaci pénzbeli ellátások</t>
  </si>
  <si>
    <t>Háztartások közvetett támogatása</t>
  </si>
  <si>
    <t>Állami gondozásban lévők pénzbeli juttatásai</t>
  </si>
  <si>
    <t>Középfokú oktatásban résztvevők pénzbeli juttatásai</t>
  </si>
  <si>
    <t>Felsőfokú oktatásban résztvevők pénzbeli juttatásai</t>
  </si>
  <si>
    <t>Felnőtt oktatásban résztvevők pénzbeli juttatásai</t>
  </si>
  <si>
    <t>Ellátottak egyéb pénzbeli juttatásai</t>
  </si>
  <si>
    <t>Ingatlanok felújítása</t>
  </si>
  <si>
    <t>Gépek berendezések és felszerelések felújítása</t>
  </si>
  <si>
    <t>Járművek felújítása</t>
  </si>
  <si>
    <t>Felújítás előzetesen felszámított ÁFA-ja</t>
  </si>
  <si>
    <t>XI.</t>
  </si>
  <si>
    <t>Felújítás összesen:</t>
  </si>
  <si>
    <t>8.</t>
  </si>
  <si>
    <t>9.</t>
  </si>
  <si>
    <t>Intézményi beruházási kiadások</t>
  </si>
  <si>
    <t>Egyéb központi beruházások</t>
  </si>
  <si>
    <t>Lakástámogatás</t>
  </si>
  <si>
    <t>Lakásépítés</t>
  </si>
  <si>
    <t>Beruházási célprogramok</t>
  </si>
  <si>
    <t>Kiemeltjelentőségű beruházások</t>
  </si>
  <si>
    <t>Állami készletek tartalékok felhalmozási kiadásai</t>
  </si>
  <si>
    <t>Pénzügyi befektetések kiadásai</t>
  </si>
  <si>
    <t>Beruházások általános forgalmiadója</t>
  </si>
  <si>
    <t>XII.</t>
  </si>
  <si>
    <t>Felhalmozási és pénzügyi befektetések összesen:</t>
  </si>
  <si>
    <t>Kölcsönök nyújtása és törlesztése</t>
  </si>
  <si>
    <t>Belföldi finanszírozás kiadásai</t>
  </si>
  <si>
    <t>Céltatalék</t>
  </si>
  <si>
    <t>Tartalék</t>
  </si>
  <si>
    <t>Kiegyenlítő, függő, átfutó kiadások</t>
  </si>
  <si>
    <t>Az I. – XII. pontba nem tartozó kiadások összesen:</t>
  </si>
  <si>
    <t>XIII.</t>
  </si>
  <si>
    <t>Kiadások összesen (I – XIII-ig):</t>
  </si>
  <si>
    <t>3. Fejlesztési tartalék</t>
  </si>
  <si>
    <t>– Fejlesztési hitel kamata</t>
  </si>
  <si>
    <t>5. Tartalékok</t>
  </si>
  <si>
    <t>– Céltartalék</t>
  </si>
  <si>
    <t>– Általános tartalék</t>
  </si>
  <si>
    <t xml:space="preserve">III.Finanszírozási kiadások </t>
  </si>
  <si>
    <t>6. Működés külső finanszírozás bevételei</t>
  </si>
  <si>
    <t>– Nyújtott kölcsön</t>
  </si>
  <si>
    <t>– Kötvény törlesztő részlet</t>
  </si>
  <si>
    <t>Cím</t>
  </si>
  <si>
    <t>Cél</t>
  </si>
  <si>
    <t>Sor-szám</t>
  </si>
  <si>
    <t>Alcím</t>
  </si>
  <si>
    <t>Igazgatás</t>
  </si>
  <si>
    <t>Szennyvízberuházás</t>
  </si>
  <si>
    <t>Iskola</t>
  </si>
  <si>
    <t>Város és községgazdálkodás</t>
  </si>
  <si>
    <t>Összesen:</t>
  </si>
  <si>
    <t>Ingatlanokhoz kapcsolódó vagyonértékű jog</t>
  </si>
  <si>
    <t>TIOP</t>
  </si>
  <si>
    <t>Fűnyíró beszerzés</t>
  </si>
  <si>
    <t>Ezer forintban</t>
  </si>
  <si>
    <t>Vízmű rendszer rekonstrukció</t>
  </si>
  <si>
    <t>Civil szervezetek:</t>
  </si>
  <si>
    <t>Vöröskereszt</t>
  </si>
  <si>
    <t>Gádoros SE</t>
  </si>
  <si>
    <t>Kézilabda Klub</t>
  </si>
  <si>
    <t>Nyugdíjas Klub</t>
  </si>
  <si>
    <t>Szakszervezetek</t>
  </si>
  <si>
    <t>SILVER Tánccsoport Egyesület</t>
  </si>
  <si>
    <t>Mozgáskorlátozottak Egyesülete</t>
  </si>
  <si>
    <t>Bírkózó SE</t>
  </si>
  <si>
    <t>Egyebek</t>
  </si>
  <si>
    <t>Rendezvények</t>
  </si>
  <si>
    <t>Kötelező hozzájárulások (tagdíjak)</t>
  </si>
  <si>
    <t>Keresztszülő program</t>
  </si>
  <si>
    <t>Összesen</t>
  </si>
  <si>
    <t>Adatok ezer forintban</t>
  </si>
  <si>
    <t>Szakfeladat száma</t>
  </si>
  <si>
    <t>Szakfeladat megnevezése</t>
  </si>
  <si>
    <t>- Bérpótló támogatás</t>
  </si>
  <si>
    <t>- Egészségkárosúltak rendszeres szociális segélye</t>
  </si>
  <si>
    <t>Redszeres gyermekvédelmi támogatás</t>
  </si>
  <si>
    <t>- Étkeztetés</t>
  </si>
  <si>
    <t>- Kárpótlás</t>
  </si>
  <si>
    <t>Rendszeres szociális segély</t>
  </si>
  <si>
    <t>Időskorúak járadéka</t>
  </si>
  <si>
    <t>Lakásfenntartási támogatás</t>
  </si>
  <si>
    <t>Ápolásidíj alanyi jogon</t>
  </si>
  <si>
    <t>Ápolásidíj méltányossági jogon</t>
  </si>
  <si>
    <t>Átmeneti segély</t>
  </si>
  <si>
    <t>Temetési segély</t>
  </si>
  <si>
    <t>Köztemetés</t>
  </si>
  <si>
    <t>Közgyógyellátás</t>
  </si>
  <si>
    <t>Természetben nyújtott átmeneti segély</t>
  </si>
  <si>
    <t>Egyéb pénzbeli juttatás</t>
  </si>
  <si>
    <t>ÖSSZESEN:</t>
  </si>
  <si>
    <t>Egyes szociális feladatok kiegészítő támogatása</t>
  </si>
  <si>
    <t>- Gyermekvédelmi támogatás</t>
  </si>
  <si>
    <t>- Rendelkezésre állási támogatás</t>
  </si>
  <si>
    <t>- Időskorúak járadéka</t>
  </si>
  <si>
    <t>- Normatív lakásfdenntartási támogatás</t>
  </si>
  <si>
    <t>- Ápolási díj alanyi jogon</t>
  </si>
  <si>
    <t>- Közfoglalkoztatás</t>
  </si>
  <si>
    <t>- Rendszeres szociális segély</t>
  </si>
  <si>
    <t>Polgármesteri Hivatal</t>
  </si>
  <si>
    <t>Napközi Otthonos Óvoda</t>
  </si>
  <si>
    <t>Bevétel megnevezése</t>
  </si>
  <si>
    <t>873011-1 Szállásbiztosítás Idősek Otthona</t>
  </si>
  <si>
    <t>881011-1 Idősek nappali ellátása</t>
  </si>
  <si>
    <t xml:space="preserve">889921-1 Szociális étkeztetés </t>
  </si>
  <si>
    <t>889922-1 Házi segítségnyújtás</t>
  </si>
  <si>
    <t>889041-1 Védőnői szolgálat</t>
  </si>
  <si>
    <t>Gondozási Központ Családsegítő és Védőnői szolgálat</t>
  </si>
  <si>
    <t>Intézményi működéshez kapcsolódó egyéb bevétel</t>
  </si>
  <si>
    <t>Intézmények egyéb sajátos bevételei</t>
  </si>
  <si>
    <t>ÁFA bevételek</t>
  </si>
  <si>
    <t>Támogatás értékű bevételek</t>
  </si>
  <si>
    <t>Helyi adók</t>
  </si>
  <si>
    <t>Átengedett központi adók</t>
  </si>
  <si>
    <t>Bírság, pótlék egyéb sajátos bevételek</t>
  </si>
  <si>
    <t>I. Működési bevételek összesen:</t>
  </si>
  <si>
    <t>II. Önkormányzatok költségvetési támogatása</t>
  </si>
  <si>
    <t>Bevételek mindösszesen:</t>
  </si>
  <si>
    <t>562913 iskolai intézményi étkeztetés</t>
  </si>
  <si>
    <t>562912-1 Óvodai intézményi étkeztetés</t>
  </si>
  <si>
    <t>910502-1 Művelődési Ház</t>
  </si>
  <si>
    <t>910123-1      Könyvtár</t>
  </si>
  <si>
    <t>Justh Zsigmond Művelődési Ház és könyvtár</t>
  </si>
  <si>
    <t>Némann Valéria Általános Iskola</t>
  </si>
  <si>
    <t>682001-1 Lakóingatlan bérbeadás</t>
  </si>
  <si>
    <t>682001-1 Nem Lakóingatlan bérbeadás</t>
  </si>
  <si>
    <t>841126-1 Önkormányzat igazgatási tev.</t>
  </si>
  <si>
    <t>841403-1 Város és községgazdálkodás</t>
  </si>
  <si>
    <t>889943-1 Önkorm. által nyújt. lakás tám.</t>
  </si>
  <si>
    <t>889943-1 Munk. által nyújt. lakástám.</t>
  </si>
  <si>
    <t>869042-1    Ifjuság eü.-i gondozás</t>
  </si>
  <si>
    <t>841901-1 Önkormányzatok elszámolásai</t>
  </si>
  <si>
    <t>882125-1 Mozg. korl. eseti támog.</t>
  </si>
  <si>
    <t>661902-1 Egyéb pü. tevékenység</t>
  </si>
  <si>
    <t>Polgármesteri Hivatal Összesen</t>
  </si>
  <si>
    <t>VI. Külső finanszírozás bevételei</t>
  </si>
  <si>
    <t>V. Támogatásértékű felhalmozási célú bevételek</t>
  </si>
  <si>
    <t>841127-1 Kisebbségi önk. igazgatási tev.</t>
  </si>
  <si>
    <t>Brigád</t>
  </si>
  <si>
    <t>Közvilágítás</t>
  </si>
  <si>
    <t>Város és községg.</t>
  </si>
  <si>
    <t>Kisebbségi önk.</t>
  </si>
  <si>
    <t>Iskola egészségü.</t>
  </si>
  <si>
    <t>Utak létesítése</t>
  </si>
  <si>
    <t>Tel. hulladék</t>
  </si>
  <si>
    <t>Lakás támogatás</t>
  </si>
  <si>
    <t>Civil szerv tám.</t>
  </si>
  <si>
    <t>Renszeres segély</t>
  </si>
  <si>
    <t>Rendszeres gyvs.</t>
  </si>
  <si>
    <t>Személyi juttatás</t>
  </si>
  <si>
    <t>Munkaadót terhelő járul.</t>
  </si>
  <si>
    <t>Dologi Kiadás</t>
  </si>
  <si>
    <t>Pénzeszköz átadás</t>
  </si>
  <si>
    <t>Ellátottak juttatása</t>
  </si>
  <si>
    <t>Működési kiadás</t>
  </si>
  <si>
    <t>Felújítás és felhalm.</t>
  </si>
  <si>
    <t>Egyéb kiadás (kölcsön)</t>
  </si>
  <si>
    <t>Ált. tartalék, Céltartalék</t>
  </si>
  <si>
    <t>Mindösszesen</t>
  </si>
  <si>
    <t>Létszá (fő):</t>
  </si>
  <si>
    <t>Egyéb szoc juttatás</t>
  </si>
  <si>
    <t>Időskor. járadéka</t>
  </si>
  <si>
    <t>Lakás fenntart.tám</t>
  </si>
  <si>
    <t>Ápolásidíj alanyi j.</t>
  </si>
  <si>
    <t>Ápolási díj mélt.</t>
  </si>
  <si>
    <t>Közgyógy ellátás</t>
  </si>
  <si>
    <t>Mozgáskorl. Tám.</t>
  </si>
  <si>
    <t>Közutak üzemel.</t>
  </si>
  <si>
    <t>Önkorm. jogalkotás</t>
  </si>
  <si>
    <t>Kiadások jogcímenként</t>
  </si>
  <si>
    <t>Közfoglalkoztatás</t>
  </si>
  <si>
    <t>Közhasznú foglalk.</t>
  </si>
  <si>
    <t>Háziorvosi szolg.</t>
  </si>
  <si>
    <t>Hivatal összesen</t>
  </si>
  <si>
    <t>Ált. tartalék</t>
  </si>
  <si>
    <t>Céltartalék</t>
  </si>
  <si>
    <t>Oktatás 1-4 oszt.</t>
  </si>
  <si>
    <t>Oktatás 5-8 oszt.</t>
  </si>
  <si>
    <t>Napközi</t>
  </si>
  <si>
    <t>Int. étkeztetés</t>
  </si>
  <si>
    <t>Iskola összesen</t>
  </si>
  <si>
    <t>Nevelés</t>
  </si>
  <si>
    <t>Napköziotthonos Óvoda</t>
  </si>
  <si>
    <t>Gondozási Központ</t>
  </si>
  <si>
    <t>Gondozó ház</t>
  </si>
  <si>
    <t>Nappali sz. ellátás</t>
  </si>
  <si>
    <t>Házigondozás</t>
  </si>
  <si>
    <t>Védőnők</t>
  </si>
  <si>
    <t>Szoc. Étkezés</t>
  </si>
  <si>
    <t>Gondozási K. Össz.</t>
  </si>
  <si>
    <t>Justh Zsigmond Művelődési Ház és Könyvtár</t>
  </si>
  <si>
    <t>Műv. Ház</t>
  </si>
  <si>
    <t>Közösségi Ház</t>
  </si>
  <si>
    <t>Könyvtár</t>
  </si>
  <si>
    <t>Műv. Ház összesen</t>
  </si>
  <si>
    <t>2011. évi tervezett bevételek módosítása</t>
  </si>
  <si>
    <t>Nagyközségi Önkormányzat önállóan működő és önállóan gazdálkodó intézményei 2011. évi módosított bevételei</t>
  </si>
  <si>
    <t>Mind összesen</t>
  </si>
  <si>
    <t>Nagyközségi Önkormányzat önállóan működő és önállóan gazdálkodó intézményei 2011. évi  módosított bevételei</t>
  </si>
  <si>
    <t>Nagyközségi Önkormányzat önállóan működő és önállóan gazdálkodó intézményei 2011. évi módosított  bevételei</t>
  </si>
  <si>
    <t xml:space="preserve">A helyi önkormányzat 2011. évi módosított összes kiadása </t>
  </si>
  <si>
    <t>Az Önkormányzat 2011. évi módosított felhalmozási kiadásai feladatonként</t>
  </si>
  <si>
    <t>Gádoros Nagyközségi Önkormányzat önállóan működő és önállóan gazdálkodó intézményei 2011. évi módosított kiadásai</t>
  </si>
  <si>
    <t>Az önkormányzat 2011. évi módosított felújítási előirányzatai célonként</t>
  </si>
  <si>
    <t>Az önkormányzat 2011 évi támogatásának módosított előirányzatai</t>
  </si>
  <si>
    <t>Összefogás Gádorosért Egyesület</t>
  </si>
  <si>
    <t>Társadalom és szociálpolitikai juttatások 2011. évri módosított előirányzata</t>
  </si>
  <si>
    <t>Felhasználási kötöttséggel járó állami hozzájárulások 2011 évi módosított előirányzata</t>
  </si>
  <si>
    <t>ezer Ft-ban</t>
  </si>
  <si>
    <t>Gádoros Nagyközségi Önkormányzat önállóan működő és önállóan gazdálkodó intézményei 2011. évi módosított bevételei</t>
  </si>
  <si>
    <t>2011. évi várható kiadások havi forgalma</t>
  </si>
  <si>
    <t>I. hó</t>
  </si>
  <si>
    <t>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</si>
  <si>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</si>
  <si>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</si>
  <si>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</si>
  <si>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</si>
  <si>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</si>
  <si>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</si>
  <si>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</si>
  <si>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</si>
  <si>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</si>
  <si>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Előirány-zat</t>
  </si>
  <si>
    <t>2. Mukaadókat terhelő járulékok</t>
  </si>
  <si>
    <t>1. Személyi juttatások</t>
  </si>
  <si>
    <t>3. Dologi kiadások</t>
  </si>
  <si>
    <r>
      <t xml:space="preserve">Előirányzat felhasználási ütemterv </t>
    </r>
    <r>
      <rPr>
        <sz val="10"/>
        <rFont val="Arial"/>
        <family val="0"/>
      </rPr>
      <t>(havi forgalmi adatokkal)</t>
    </r>
  </si>
  <si>
    <t>Működési célú pénzeszköz átadás államháztartáson belülre</t>
  </si>
  <si>
    <t>Felhalmozási célú pénzeszköz átadás államháztartáson kívülre</t>
  </si>
  <si>
    <t>Felhalmozási célú pénzeszköz átadás államháztartáson belülre</t>
  </si>
  <si>
    <t>4. Pénzeszközátadás, egyéb támogatás összesen</t>
  </si>
  <si>
    <t>Gépek, berendezések és felszerelések felújítása</t>
  </si>
  <si>
    <t>Felújítás előzetesen felszámított általános forgalmi adója</t>
  </si>
  <si>
    <t>5. Felújítás összesen</t>
  </si>
  <si>
    <t>6. felhalmozási kiadások és pénzügyi befektetések összesen</t>
  </si>
  <si>
    <t>7. Kölcsönök nyújtása és törlesztése</t>
  </si>
  <si>
    <t>Kiadások összesen</t>
  </si>
  <si>
    <t>Pénzforgalom nélküli kiadások</t>
  </si>
  <si>
    <t>Kiadások mindösszesen</t>
  </si>
  <si>
    <t>adatok ezer Ft-ban</t>
  </si>
  <si>
    <t>2011. évi bevételek várható havi forgalma</t>
  </si>
  <si>
    <t>Értékpapír visszavásárlás</t>
  </si>
  <si>
    <t>Szolgáltatási díjak</t>
  </si>
  <si>
    <t>Egyéb sajátos bevételek</t>
  </si>
  <si>
    <t>Intézményi térítési díj</t>
  </si>
  <si>
    <t>Kamat bevételek</t>
  </si>
  <si>
    <t>Bevételek összesen</t>
  </si>
  <si>
    <t>Kiszámlázott ÁFA</t>
  </si>
  <si>
    <t>Kommunális adó</t>
  </si>
  <si>
    <t>Iparűzési adó</t>
  </si>
  <si>
    <t>Pótlék</t>
  </si>
  <si>
    <t>Gépjármű adó</t>
  </si>
  <si>
    <t>Személyi jövedelemadó helyben maradó rész</t>
  </si>
  <si>
    <t>Jövedelem differenciálás</t>
  </si>
  <si>
    <t>Működési hitel</t>
  </si>
  <si>
    <t>Lakbér</t>
  </si>
  <si>
    <t>Egyébhelyiségek bérleti díja</t>
  </si>
  <si>
    <t>Továbbszámlázott belföldi szolgáltatás díja</t>
  </si>
  <si>
    <t>Normatív támogatás lakosság szám szerint</t>
  </si>
  <si>
    <t>Normatív támogatás feladatmutató szerint</t>
  </si>
  <si>
    <t>Felhalmozási célú támogatás értékű bevétel</t>
  </si>
  <si>
    <t>Szociális feladatok kiegészítő támogatása</t>
  </si>
  <si>
    <t>Központosított támogatás</t>
  </si>
  <si>
    <t>Kölcsönök törlesztése</t>
  </si>
  <si>
    <t>Működési célú támogatás</t>
  </si>
  <si>
    <t>Egyenleg                           (Bevétel - Kiadás)</t>
  </si>
  <si>
    <r>
      <t>2011 évi likviditási terv (</t>
    </r>
    <r>
      <rPr>
        <sz val="10"/>
        <rFont val="Arial"/>
        <family val="0"/>
      </rPr>
      <t>havi bevétel forgalmi adataival)</t>
    </r>
  </si>
  <si>
    <t>852021-1 Ált.isk.5-8 évfolyam</t>
  </si>
  <si>
    <t>841116-1 Kisebbségi önk.választás</t>
  </si>
  <si>
    <t>862101-1 Háziorvosi alapellátás</t>
  </si>
  <si>
    <t>Módsított</t>
  </si>
  <si>
    <t>882203-1 Köztemetés</t>
  </si>
  <si>
    <t>890441-1 Rövid időtartamú közfogl.</t>
  </si>
  <si>
    <t>890442-1 Bérpótló juttatás</t>
  </si>
  <si>
    <t>Kisebbs.önk.választás</t>
  </si>
  <si>
    <t>Bérpótló juttatás</t>
  </si>
  <si>
    <t>Módos.</t>
  </si>
  <si>
    <t>Testvértelepülés</t>
  </si>
  <si>
    <t>III.hó</t>
  </si>
  <si>
    <t>2.2 Beruházás célú támogatás értékű bevétel</t>
  </si>
  <si>
    <t>882117 rendszeres sgyermekvéd.</t>
  </si>
  <si>
    <t>841173 népszámlálás</t>
  </si>
  <si>
    <t>Egészségügyi hozzájárulás</t>
  </si>
  <si>
    <t>Népszámlálás</t>
  </si>
  <si>
    <t>Óvodáztatási tám.</t>
  </si>
  <si>
    <t>Cégtár online adósoknál</t>
  </si>
  <si>
    <t>Tájház</t>
  </si>
  <si>
    <t>Gázkazán csere Muskátli u.42</t>
  </si>
  <si>
    <t>Óvoda</t>
  </si>
  <si>
    <t>Szigetelés</t>
  </si>
  <si>
    <t>PVC tanterembe</t>
  </si>
  <si>
    <t>Óvodáztatási támogatás</t>
  </si>
  <si>
    <t>4. Beruházás célú támogatás értékű bevétel</t>
  </si>
  <si>
    <t>-Óvodáztatási támog</t>
  </si>
  <si>
    <t>Urnafal</t>
  </si>
  <si>
    <t>Szervergép felújítás</t>
  </si>
  <si>
    <t>Sportöltöző felújítás pályázat</t>
  </si>
  <si>
    <t>Létszám (fő):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</si>
</sst>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1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49" fontId="0" fillId="0" borderId="1" xfId="0" applyNumberForma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Continuous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 vertical="center"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Continuous" vertical="center"/>
    </xf>
    <xf numFmtId="49" fontId="0" fillId="0" borderId="0" xfId="0" applyNumberFormat="1" applyAlignment="1">
      <alignment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/>
    </xf>
    <xf numFmtId="49" fontId="1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Alignment="1">
      <alignment horizontal="centerContinuous" wrapText="1"/>
    </xf>
    <xf numFmtId="0" fontId="0" fillId="0" borderId="4" xfId="0" applyBorder="1" applyAlignment="1">
      <alignment/>
    </xf>
    <xf numFmtId="0" fontId="3" fillId="0" borderId="0" xfId="0" applyFont="1" applyAlignment="1">
      <alignment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0" fillId="0" borderId="0" xfId="0" applyBorder="1" applyAlignment="1">
      <alignment/>
    </xf>
    <xf numFmtId="3" fontId="0" fillId="0" borderId="1" xfId="0" applyNumberFormat="1" applyBorder="1" applyAlignment="1" quotePrefix="1">
      <alignment/>
    </xf>
    <xf numFmtId="0" fontId="1" fillId="0" borderId="4" xfId="0" applyFont="1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3" fontId="1" fillId="0" borderId="1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Fill="1" applyBorder="1" applyAlignment="1">
      <alignment/>
    </xf>
    <xf numFmtId="3" fontId="8" fillId="0" borderId="1" xfId="0" applyNumberFormat="1" applyFont="1" applyBorder="1" applyAlignment="1">
      <alignment/>
    </xf>
    <xf numFmtId="3" fontId="1" fillId="0" borderId="1" xfId="0" applyNumberFormat="1" applyFont="1" applyBorder="1" applyAlignment="1" quotePrefix="1">
      <alignment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3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2"/>
  <sheetViews>
    <sheetView tabSelected="1" workbookViewId="0" topLeftCell="A1">
      <selection activeCell="C41" sqref="C41"/>
    </sheetView>
  </sheetViews>
  <sheetFormatPr defaultColWidth="9.140625" defaultRowHeight="12.75"/>
  <cols>
    <col min="1" max="1" width="46.140625" style="0" customWidth="1"/>
    <col min="2" max="3" width="16.7109375" style="0" customWidth="1"/>
  </cols>
  <sheetData>
    <row r="2" spans="1:3" ht="15.75">
      <c r="A2" s="5" t="s">
        <v>22</v>
      </c>
      <c r="B2" s="5"/>
      <c r="C2" s="5"/>
    </row>
    <row r="3" spans="1:3" ht="15.75">
      <c r="A3" s="5" t="s">
        <v>328</v>
      </c>
      <c r="B3" s="5"/>
      <c r="C3" s="5"/>
    </row>
    <row r="4" spans="1:3" ht="15.75">
      <c r="A4" s="5"/>
      <c r="B4" s="5"/>
      <c r="C4" s="5"/>
    </row>
    <row r="5" ht="12.75">
      <c r="C5" s="4" t="s">
        <v>341</v>
      </c>
    </row>
    <row r="6" spans="1:3" ht="12.75">
      <c r="A6" s="82" t="s">
        <v>2</v>
      </c>
      <c r="B6" s="84" t="s">
        <v>1</v>
      </c>
      <c r="C6" s="85"/>
    </row>
    <row r="7" spans="1:3" ht="12.75">
      <c r="A7" s="83"/>
      <c r="B7" s="31" t="s">
        <v>0</v>
      </c>
      <c r="C7" s="31" t="s">
        <v>5</v>
      </c>
    </row>
    <row r="8" spans="1:3" ht="18" customHeight="1">
      <c r="A8" s="6" t="s">
        <v>3</v>
      </c>
      <c r="B8" s="7">
        <f>B9+B14+B18+B30</f>
        <v>249131</v>
      </c>
      <c r="C8" s="7">
        <f>C9+C14+C18+C30</f>
        <v>282459</v>
      </c>
    </row>
    <row r="9" spans="1:3" ht="18" customHeight="1">
      <c r="A9" s="2" t="s">
        <v>4</v>
      </c>
      <c r="B9" s="8">
        <v>35155</v>
      </c>
      <c r="C9" s="8">
        <v>40839</v>
      </c>
    </row>
    <row r="10" spans="1:3" ht="18" customHeight="1">
      <c r="A10" s="9" t="s">
        <v>6</v>
      </c>
      <c r="B10" s="8">
        <v>5176</v>
      </c>
      <c r="C10" s="8">
        <v>10946</v>
      </c>
    </row>
    <row r="11" spans="1:3" ht="18" customHeight="1">
      <c r="A11" s="2" t="s">
        <v>7</v>
      </c>
      <c r="B11" s="8">
        <v>26209</v>
      </c>
      <c r="C11" s="8">
        <v>26209</v>
      </c>
    </row>
    <row r="12" spans="1:3" ht="18" customHeight="1">
      <c r="A12" s="2" t="s">
        <v>8</v>
      </c>
      <c r="B12" s="8">
        <v>3770</v>
      </c>
      <c r="C12" s="8">
        <v>3684</v>
      </c>
    </row>
    <row r="13" spans="1:3" ht="18" customHeight="1">
      <c r="A13" s="2" t="s">
        <v>9</v>
      </c>
      <c r="B13" s="10"/>
      <c r="C13" s="10"/>
    </row>
    <row r="14" spans="1:3" ht="18" customHeight="1">
      <c r="A14" s="2" t="s">
        <v>10</v>
      </c>
      <c r="B14" s="8">
        <v>16606</v>
      </c>
      <c r="C14" s="8">
        <v>44250</v>
      </c>
    </row>
    <row r="15" spans="1:3" ht="18" customHeight="1">
      <c r="A15" s="2" t="s">
        <v>11</v>
      </c>
      <c r="B15" s="8">
        <v>16606</v>
      </c>
      <c r="C15" s="8">
        <v>29518</v>
      </c>
    </row>
    <row r="16" spans="1:3" ht="18" customHeight="1">
      <c r="A16" s="2" t="s">
        <v>12</v>
      </c>
      <c r="B16" s="8">
        <v>6226</v>
      </c>
      <c r="C16" s="8">
        <v>6608</v>
      </c>
    </row>
    <row r="17" spans="1:3" ht="18" customHeight="1">
      <c r="A17" s="2" t="s">
        <v>412</v>
      </c>
      <c r="B17" s="8"/>
      <c r="C17" s="8">
        <v>14732</v>
      </c>
    </row>
    <row r="18" spans="1:3" ht="18" customHeight="1">
      <c r="A18" s="2" t="s">
        <v>13</v>
      </c>
      <c r="B18" s="8">
        <f>B19+B22+B26</f>
        <v>197370</v>
      </c>
      <c r="C18" s="8">
        <f>C19+C22+C26</f>
        <v>197370</v>
      </c>
    </row>
    <row r="19" spans="1:3" ht="18" customHeight="1">
      <c r="A19" s="2" t="s">
        <v>14</v>
      </c>
      <c r="B19" s="8">
        <f>B20+B21</f>
        <v>39553</v>
      </c>
      <c r="C19" s="8">
        <f>C20+C21</f>
        <v>39553</v>
      </c>
    </row>
    <row r="20" spans="1:3" ht="18" customHeight="1">
      <c r="A20" s="2" t="s">
        <v>15</v>
      </c>
      <c r="B20" s="8">
        <v>12000</v>
      </c>
      <c r="C20" s="8">
        <v>12000</v>
      </c>
    </row>
    <row r="21" spans="1:3" ht="18" customHeight="1">
      <c r="A21" s="2" t="s">
        <v>16</v>
      </c>
      <c r="B21" s="8">
        <v>27553</v>
      </c>
      <c r="C21" s="8">
        <v>27553</v>
      </c>
    </row>
    <row r="22" spans="1:3" ht="18" customHeight="1">
      <c r="A22" s="2" t="s">
        <v>17</v>
      </c>
      <c r="B22" s="8">
        <f>B23+B24+B25</f>
        <v>149051</v>
      </c>
      <c r="C22" s="8">
        <f>C23+C24+C25</f>
        <v>149051</v>
      </c>
    </row>
    <row r="23" spans="1:3" ht="18" customHeight="1">
      <c r="A23" s="2" t="s">
        <v>18</v>
      </c>
      <c r="B23" s="8">
        <v>19095</v>
      </c>
      <c r="C23" s="8">
        <v>19095</v>
      </c>
    </row>
    <row r="24" spans="1:3" ht="18" customHeight="1">
      <c r="A24" s="2" t="s">
        <v>19</v>
      </c>
      <c r="B24" s="8">
        <v>115956</v>
      </c>
      <c r="C24" s="8">
        <v>115956</v>
      </c>
    </row>
    <row r="25" spans="1:3" ht="18" customHeight="1">
      <c r="A25" s="2" t="s">
        <v>20</v>
      </c>
      <c r="B25" s="8">
        <v>14000</v>
      </c>
      <c r="C25" s="8">
        <v>14000</v>
      </c>
    </row>
    <row r="26" spans="1:3" ht="18" customHeight="1">
      <c r="A26" s="2" t="s">
        <v>23</v>
      </c>
      <c r="B26" s="8">
        <f>B27+B28+B29</f>
        <v>8766</v>
      </c>
      <c r="C26" s="8">
        <f>C27+C28+C29</f>
        <v>8766</v>
      </c>
    </row>
    <row r="27" spans="1:3" ht="18" customHeight="1">
      <c r="A27" s="2" t="s">
        <v>24</v>
      </c>
      <c r="B27" s="8">
        <v>1300</v>
      </c>
      <c r="C27" s="8">
        <v>1300</v>
      </c>
    </row>
    <row r="28" spans="1:3" ht="18" customHeight="1">
      <c r="A28" s="2" t="s">
        <v>26</v>
      </c>
      <c r="B28" s="8">
        <v>1200</v>
      </c>
      <c r="C28" s="8">
        <v>1200</v>
      </c>
    </row>
    <row r="29" spans="1:3" ht="18" customHeight="1">
      <c r="A29" s="2" t="s">
        <v>25</v>
      </c>
      <c r="B29" s="8">
        <v>6266</v>
      </c>
      <c r="C29" s="8">
        <v>6266</v>
      </c>
    </row>
    <row r="30" spans="1:3" ht="18" customHeight="1">
      <c r="A30" s="2" t="s">
        <v>27</v>
      </c>
      <c r="B30" s="10"/>
      <c r="C30" s="10"/>
    </row>
    <row r="31" spans="1:3" ht="18" customHeight="1">
      <c r="A31" s="6" t="s">
        <v>28</v>
      </c>
      <c r="B31" s="7">
        <f>B32+B33</f>
        <v>229669</v>
      </c>
      <c r="C31" s="7">
        <v>251689</v>
      </c>
    </row>
    <row r="32" spans="1:3" ht="18" customHeight="1">
      <c r="A32" s="2" t="s">
        <v>29</v>
      </c>
      <c r="B32" s="8">
        <v>229669</v>
      </c>
      <c r="C32" s="8">
        <v>251689</v>
      </c>
    </row>
    <row r="33" spans="1:3" ht="18" customHeight="1">
      <c r="A33" s="2" t="s">
        <v>30</v>
      </c>
      <c r="B33" s="8"/>
      <c r="C33" s="8"/>
    </row>
    <row r="34" spans="1:3" ht="18" customHeight="1">
      <c r="A34" s="6" t="s">
        <v>31</v>
      </c>
      <c r="B34" s="7">
        <f>B35+B36</f>
        <v>29357</v>
      </c>
      <c r="C34" s="7">
        <f>C35+C36</f>
        <v>29477</v>
      </c>
    </row>
    <row r="35" spans="1:3" ht="25.5">
      <c r="A35" s="11" t="s">
        <v>32</v>
      </c>
      <c r="B35" s="8">
        <v>480</v>
      </c>
      <c r="C35" s="8">
        <v>600</v>
      </c>
    </row>
    <row r="36" spans="1:3" ht="18" customHeight="1">
      <c r="A36" s="2" t="s">
        <v>33</v>
      </c>
      <c r="B36" s="8">
        <v>28877</v>
      </c>
      <c r="C36" s="8">
        <v>28877</v>
      </c>
    </row>
    <row r="37" spans="1:3" ht="18" customHeight="1">
      <c r="A37" s="6" t="s">
        <v>34</v>
      </c>
      <c r="B37" s="7">
        <v>4200</v>
      </c>
      <c r="C37" s="7">
        <v>4200</v>
      </c>
    </row>
    <row r="38" spans="1:3" ht="18" customHeight="1">
      <c r="A38" s="6" t="s">
        <v>35</v>
      </c>
      <c r="B38" s="7">
        <f>B39+B40</f>
        <v>16087</v>
      </c>
      <c r="C38" s="7">
        <f>C39+C40</f>
        <v>16087</v>
      </c>
    </row>
    <row r="39" spans="1:3" ht="18" customHeight="1">
      <c r="A39" s="2" t="s">
        <v>36</v>
      </c>
      <c r="B39" s="8">
        <v>16087</v>
      </c>
      <c r="C39" s="8">
        <v>3500</v>
      </c>
    </row>
    <row r="40" spans="1:3" ht="18" customHeight="1">
      <c r="A40" s="2" t="s">
        <v>37</v>
      </c>
      <c r="B40" s="8"/>
      <c r="C40" s="8">
        <v>12587</v>
      </c>
    </row>
    <row r="41" spans="1:3" ht="18" customHeight="1">
      <c r="A41" s="12" t="s">
        <v>38</v>
      </c>
      <c r="B41" s="7">
        <f>B8+B31+B34+B37+B38</f>
        <v>528444</v>
      </c>
      <c r="C41" s="7">
        <f>C8+C31+C34+C37+C38</f>
        <v>583912</v>
      </c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</sheetData>
  <mergeCells count="2">
    <mergeCell ref="A6:A7"/>
    <mergeCell ref="B6:C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&amp;C2. melléklet
a 6/2012. (IV. 26.) önkormányzati rendelethez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E15" sqref="E15"/>
    </sheetView>
  </sheetViews>
  <sheetFormatPr defaultColWidth="9.140625" defaultRowHeight="12.75"/>
  <cols>
    <col min="1" max="1" width="5.28125" style="0" customWidth="1"/>
    <col min="2" max="2" width="18.421875" style="0" customWidth="1"/>
    <col min="3" max="5" width="14.7109375" style="0" customWidth="1"/>
    <col min="6" max="6" width="18.421875" style="0" customWidth="1"/>
  </cols>
  <sheetData>
    <row r="1" spans="1:6" ht="12.75">
      <c r="A1" s="35" t="s">
        <v>334</v>
      </c>
      <c r="B1" s="35"/>
      <c r="C1" s="35"/>
      <c r="D1" s="35"/>
      <c r="E1" s="35"/>
      <c r="F1" s="35"/>
    </row>
    <row r="2" spans="1:6" ht="12.75">
      <c r="A2" s="35"/>
      <c r="B2" s="35"/>
      <c r="C2" s="35"/>
      <c r="D2" s="35"/>
      <c r="E2" s="35"/>
      <c r="F2" s="35"/>
    </row>
    <row r="3" spans="1:6" ht="12.75">
      <c r="A3" s="35"/>
      <c r="B3" s="35"/>
      <c r="C3" s="35"/>
      <c r="D3" s="35"/>
      <c r="E3" s="35"/>
      <c r="F3" s="35"/>
    </row>
    <row r="4" spans="1:6" ht="12.75">
      <c r="A4" s="35"/>
      <c r="B4" s="35"/>
      <c r="C4" s="35"/>
      <c r="D4" s="35"/>
      <c r="E4" s="35"/>
      <c r="F4" s="35"/>
    </row>
    <row r="5" ht="12.75">
      <c r="F5" s="4" t="s">
        <v>188</v>
      </c>
    </row>
    <row r="6" spans="1:6" ht="12.75">
      <c r="A6" s="118" t="s">
        <v>178</v>
      </c>
      <c r="B6" s="83" t="s">
        <v>179</v>
      </c>
      <c r="C6" s="83" t="s">
        <v>176</v>
      </c>
      <c r="D6" s="81" t="s">
        <v>1</v>
      </c>
      <c r="E6" s="81"/>
      <c r="F6" s="83" t="s">
        <v>177</v>
      </c>
    </row>
    <row r="7" spans="1:6" ht="12.75">
      <c r="A7" s="118"/>
      <c r="B7" s="83"/>
      <c r="C7" s="83"/>
      <c r="D7" s="1" t="s">
        <v>0</v>
      </c>
      <c r="E7" s="1" t="s">
        <v>39</v>
      </c>
      <c r="F7" s="83"/>
    </row>
    <row r="8" spans="1:6" ht="25.5" customHeight="1">
      <c r="A8" s="1" t="s">
        <v>87</v>
      </c>
      <c r="B8" s="11" t="s">
        <v>180</v>
      </c>
      <c r="C8" s="2"/>
      <c r="D8" s="8">
        <v>1800</v>
      </c>
      <c r="E8" s="8">
        <v>7197</v>
      </c>
      <c r="F8" s="2" t="s">
        <v>181</v>
      </c>
    </row>
    <row r="9" spans="1:6" ht="37.5" customHeight="1">
      <c r="A9" s="1" t="s">
        <v>88</v>
      </c>
      <c r="B9" s="11" t="s">
        <v>180</v>
      </c>
      <c r="C9" s="2"/>
      <c r="D9" s="8">
        <v>2400</v>
      </c>
      <c r="E9" s="8">
        <v>3000</v>
      </c>
      <c r="F9" s="11" t="s">
        <v>185</v>
      </c>
    </row>
    <row r="10" spans="1:6" ht="37.5" customHeight="1">
      <c r="A10" s="1">
        <v>3</v>
      </c>
      <c r="B10" s="11" t="s">
        <v>180</v>
      </c>
      <c r="C10" s="2"/>
      <c r="D10" s="8"/>
      <c r="E10" s="8">
        <v>105</v>
      </c>
      <c r="F10" s="11" t="s">
        <v>418</v>
      </c>
    </row>
    <row r="11" spans="1:6" ht="37.5" customHeight="1">
      <c r="A11" s="1">
        <v>4</v>
      </c>
      <c r="B11" s="11" t="s">
        <v>180</v>
      </c>
      <c r="C11" s="2"/>
      <c r="D11" s="8"/>
      <c r="E11" s="8">
        <v>125</v>
      </c>
      <c r="F11" s="11" t="s">
        <v>427</v>
      </c>
    </row>
    <row r="12" spans="1:6" ht="37.5" customHeight="1">
      <c r="A12" s="1">
        <v>5</v>
      </c>
      <c r="B12" s="11" t="s">
        <v>180</v>
      </c>
      <c r="C12" s="2"/>
      <c r="D12" s="8"/>
      <c r="E12" s="8">
        <v>335</v>
      </c>
      <c r="F12" s="11" t="s">
        <v>419</v>
      </c>
    </row>
    <row r="13" spans="1:6" ht="25.5" customHeight="1">
      <c r="A13" s="1">
        <v>6</v>
      </c>
      <c r="B13" s="11" t="s">
        <v>182</v>
      </c>
      <c r="C13" s="2"/>
      <c r="D13" s="8">
        <v>462</v>
      </c>
      <c r="E13" s="8">
        <v>462</v>
      </c>
      <c r="F13" s="2" t="s">
        <v>186</v>
      </c>
    </row>
    <row r="14" spans="1:6" ht="25.5" customHeight="1">
      <c r="A14" s="1">
        <v>7</v>
      </c>
      <c r="B14" s="11" t="s">
        <v>183</v>
      </c>
      <c r="C14" s="2"/>
      <c r="D14" s="8">
        <v>2000</v>
      </c>
      <c r="E14" s="8">
        <v>2000</v>
      </c>
      <c r="F14" s="2" t="s">
        <v>187</v>
      </c>
    </row>
    <row r="15" spans="1:6" ht="25.5" customHeight="1">
      <c r="A15" s="1"/>
      <c r="B15" s="25" t="s">
        <v>184</v>
      </c>
      <c r="C15" s="2"/>
      <c r="D15" s="7">
        <f>SUM(D8:D14)</f>
        <v>6662</v>
      </c>
      <c r="E15" s="7">
        <f>SUM(E8:E14)</f>
        <v>13224</v>
      </c>
      <c r="F15" s="2"/>
    </row>
    <row r="16" spans="1:5" ht="12.75">
      <c r="A16" s="33"/>
      <c r="B16" s="34"/>
      <c r="D16" s="3"/>
      <c r="E16" s="3"/>
    </row>
    <row r="17" spans="1:5" ht="12.75">
      <c r="A17" s="33"/>
      <c r="B17" s="34"/>
      <c r="D17" s="3"/>
      <c r="E17" s="3"/>
    </row>
    <row r="18" spans="1:5" ht="12.75">
      <c r="A18" s="33"/>
      <c r="B18" s="34"/>
      <c r="D18" s="3"/>
      <c r="E18" s="3"/>
    </row>
    <row r="19" spans="1:5" ht="12.75">
      <c r="A19" s="33"/>
      <c r="B19" s="34"/>
      <c r="D19" s="3"/>
      <c r="E19" s="3"/>
    </row>
    <row r="20" spans="1:5" ht="12.75">
      <c r="A20" s="33"/>
      <c r="B20" s="34"/>
      <c r="D20" s="3"/>
      <c r="E20" s="3"/>
    </row>
    <row r="21" spans="1:5" ht="12.75">
      <c r="A21" s="33"/>
      <c r="D21" s="3"/>
      <c r="E21" s="3"/>
    </row>
    <row r="22" spans="1:5" ht="12.75">
      <c r="A22" s="33"/>
      <c r="D22" s="3"/>
      <c r="E22" s="3"/>
    </row>
    <row r="23" spans="1:5" ht="12.75">
      <c r="A23" s="33"/>
      <c r="D23" s="3"/>
      <c r="E23" s="3"/>
    </row>
    <row r="24" spans="4:5" ht="12.75">
      <c r="D24" s="3"/>
      <c r="E24" s="3"/>
    </row>
    <row r="25" spans="4:5" ht="12.75">
      <c r="D25" s="3"/>
      <c r="E25" s="3"/>
    </row>
    <row r="26" spans="4:5" ht="12.75">
      <c r="D26" s="3"/>
      <c r="E26" s="3"/>
    </row>
  </sheetData>
  <mergeCells count="5">
    <mergeCell ref="A6:A7"/>
    <mergeCell ref="B6:B7"/>
    <mergeCell ref="C6:C7"/>
    <mergeCell ref="F6:F7"/>
    <mergeCell ref="D6:E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&amp;C4. melléklet
a 6/2012. (IV. 26.) 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F18" sqref="F18"/>
    </sheetView>
  </sheetViews>
  <sheetFormatPr defaultColWidth="9.140625" defaultRowHeight="12.75"/>
  <cols>
    <col min="1" max="1" width="5.28125" style="0" customWidth="1"/>
    <col min="2" max="2" width="14.28125" style="0" customWidth="1"/>
    <col min="4" max="5" width="12.7109375" style="0" customWidth="1"/>
    <col min="6" max="6" width="27.140625" style="0" customWidth="1"/>
  </cols>
  <sheetData>
    <row r="1" spans="1:6" ht="12.75">
      <c r="A1" s="35" t="s">
        <v>336</v>
      </c>
      <c r="B1" s="35"/>
      <c r="C1" s="35"/>
      <c r="D1" s="35"/>
      <c r="E1" s="35"/>
      <c r="F1" s="35"/>
    </row>
    <row r="2" spans="1:6" ht="12.75">
      <c r="A2" s="35"/>
      <c r="B2" s="35"/>
      <c r="C2" s="35"/>
      <c r="D2" s="35"/>
      <c r="E2" s="35"/>
      <c r="F2" s="35"/>
    </row>
    <row r="5" ht="12.75">
      <c r="F5" s="4" t="s">
        <v>188</v>
      </c>
    </row>
    <row r="6" spans="1:6" ht="12.75">
      <c r="A6" s="118" t="s">
        <v>178</v>
      </c>
      <c r="B6" s="83" t="s">
        <v>179</v>
      </c>
      <c r="C6" s="83" t="s">
        <v>176</v>
      </c>
      <c r="D6" s="81" t="s">
        <v>1</v>
      </c>
      <c r="E6" s="81"/>
      <c r="F6" s="83" t="s">
        <v>177</v>
      </c>
    </row>
    <row r="7" spans="1:6" ht="12.75">
      <c r="A7" s="118"/>
      <c r="B7" s="83"/>
      <c r="C7" s="83"/>
      <c r="D7" s="2" t="s">
        <v>0</v>
      </c>
      <c r="E7" s="2" t="s">
        <v>39</v>
      </c>
      <c r="F7" s="83"/>
    </row>
    <row r="8" spans="1:6" ht="25.5" customHeight="1">
      <c r="A8" s="1" t="s">
        <v>87</v>
      </c>
      <c r="B8" s="2" t="s">
        <v>180</v>
      </c>
      <c r="C8" s="2"/>
      <c r="D8" s="8">
        <v>1125</v>
      </c>
      <c r="E8" s="8">
        <v>1125</v>
      </c>
      <c r="F8" s="2" t="s">
        <v>189</v>
      </c>
    </row>
    <row r="9" spans="1:6" ht="25.5" customHeight="1">
      <c r="A9" s="1" t="s">
        <v>88</v>
      </c>
      <c r="B9" s="2" t="s">
        <v>180</v>
      </c>
      <c r="C9" s="2"/>
      <c r="D9" s="8"/>
      <c r="E9" s="8">
        <v>215</v>
      </c>
      <c r="F9" s="2" t="s">
        <v>420</v>
      </c>
    </row>
    <row r="10" spans="1:6" ht="25.5" customHeight="1">
      <c r="A10" s="1" t="s">
        <v>89</v>
      </c>
      <c r="B10" s="2" t="s">
        <v>180</v>
      </c>
      <c r="C10" s="2"/>
      <c r="D10" s="8"/>
      <c r="E10" s="8">
        <v>42</v>
      </c>
      <c r="F10" s="2" t="s">
        <v>428</v>
      </c>
    </row>
    <row r="11" spans="1:6" ht="25.5" customHeight="1">
      <c r="A11" s="1" t="s">
        <v>91</v>
      </c>
      <c r="B11" s="2" t="s">
        <v>180</v>
      </c>
      <c r="C11" s="2"/>
      <c r="D11" s="8"/>
      <c r="E11" s="8">
        <v>40</v>
      </c>
      <c r="F11" s="2" t="s">
        <v>429</v>
      </c>
    </row>
    <row r="12" spans="1:6" ht="25.5" customHeight="1">
      <c r="A12" s="1" t="s">
        <v>92</v>
      </c>
      <c r="B12" s="2" t="s">
        <v>421</v>
      </c>
      <c r="C12" s="2"/>
      <c r="D12" s="8"/>
      <c r="E12" s="8">
        <v>275</v>
      </c>
      <c r="F12" s="2" t="s">
        <v>422</v>
      </c>
    </row>
    <row r="13" spans="1:6" ht="25.5" customHeight="1">
      <c r="A13" s="1" t="s">
        <v>93</v>
      </c>
      <c r="B13" s="2" t="s">
        <v>182</v>
      </c>
      <c r="C13" s="2"/>
      <c r="D13" s="8"/>
      <c r="E13" s="8">
        <v>117</v>
      </c>
      <c r="F13" s="2" t="s">
        <v>423</v>
      </c>
    </row>
    <row r="14" spans="1:6" ht="25.5" customHeight="1">
      <c r="A14" s="2"/>
      <c r="B14" s="22" t="s">
        <v>184</v>
      </c>
      <c r="C14" s="2"/>
      <c r="D14" s="7">
        <f>SUM(D8)</f>
        <v>1125</v>
      </c>
      <c r="E14" s="7">
        <v>1814</v>
      </c>
      <c r="F14" s="2"/>
    </row>
    <row r="15" spans="4:5" ht="12.75">
      <c r="D15" s="3"/>
      <c r="E15" s="3"/>
    </row>
    <row r="16" spans="4:5" ht="12.75">
      <c r="D16" s="3"/>
      <c r="E16" s="3"/>
    </row>
    <row r="17" spans="4:5" ht="12.75">
      <c r="D17" s="3"/>
      <c r="E17" s="3"/>
    </row>
    <row r="18" spans="4:5" ht="12.75">
      <c r="D18" s="3"/>
      <c r="E18" s="3"/>
    </row>
    <row r="19" spans="4:5" ht="12.75">
      <c r="D19" s="3"/>
      <c r="E19" s="3"/>
    </row>
    <row r="20" spans="4:5" ht="12.75">
      <c r="D20" s="3"/>
      <c r="E20" s="3"/>
    </row>
  </sheetData>
  <mergeCells count="5">
    <mergeCell ref="F6:F7"/>
    <mergeCell ref="A6:A7"/>
    <mergeCell ref="B6:B7"/>
    <mergeCell ref="C6:C7"/>
    <mergeCell ref="D6:E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&amp;C5. melléklet
a 6/2012. (IV. 26.) 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D25" sqref="D25"/>
    </sheetView>
  </sheetViews>
  <sheetFormatPr defaultColWidth="9.140625" defaultRowHeight="12.75"/>
  <cols>
    <col min="1" max="1" width="11.421875" style="0" customWidth="1"/>
    <col min="2" max="2" width="36.421875" style="0" customWidth="1"/>
    <col min="3" max="4" width="16.7109375" style="0" customWidth="1"/>
  </cols>
  <sheetData>
    <row r="1" spans="1:4" ht="12.75">
      <c r="A1" s="35" t="s">
        <v>337</v>
      </c>
      <c r="B1" s="35"/>
      <c r="C1" s="35"/>
      <c r="D1" s="35"/>
    </row>
    <row r="2" spans="1:4" ht="12.75">
      <c r="A2" s="35"/>
      <c r="B2" s="35"/>
      <c r="C2" s="35"/>
      <c r="D2" s="35"/>
    </row>
    <row r="3" spans="1:4" ht="12.75">
      <c r="A3" s="35"/>
      <c r="B3" s="35"/>
      <c r="C3" s="35"/>
      <c r="D3" s="35"/>
    </row>
    <row r="4" spans="1:4" ht="12.75">
      <c r="A4" s="35"/>
      <c r="B4" s="35"/>
      <c r="C4" s="35"/>
      <c r="D4" s="35"/>
    </row>
    <row r="5" ht="12.75">
      <c r="D5" t="s">
        <v>21</v>
      </c>
    </row>
    <row r="6" spans="1:4" ht="12.75">
      <c r="A6" s="83" t="s">
        <v>2</v>
      </c>
      <c r="B6" s="83"/>
      <c r="C6" s="81" t="s">
        <v>1</v>
      </c>
      <c r="D6" s="81"/>
    </row>
    <row r="7" spans="1:4" ht="12.75">
      <c r="A7" s="83"/>
      <c r="B7" s="83"/>
      <c r="C7" s="28" t="s">
        <v>86</v>
      </c>
      <c r="D7" s="28" t="s">
        <v>39</v>
      </c>
    </row>
    <row r="8" spans="1:4" ht="18" customHeight="1">
      <c r="A8" s="119" t="s">
        <v>190</v>
      </c>
      <c r="B8" s="120"/>
      <c r="C8" s="7">
        <f>SUM(C9:C17)</f>
        <v>4620</v>
      </c>
      <c r="D8" s="7">
        <f>SUM(D9:D17)</f>
        <v>4620</v>
      </c>
    </row>
    <row r="9" spans="1:4" ht="18" customHeight="1">
      <c r="A9" s="2"/>
      <c r="B9" s="2" t="s">
        <v>191</v>
      </c>
      <c r="C9" s="8">
        <v>50</v>
      </c>
      <c r="D9" s="8">
        <v>50</v>
      </c>
    </row>
    <row r="10" spans="1:4" ht="18" customHeight="1">
      <c r="A10" s="2"/>
      <c r="B10" s="2" t="s">
        <v>192</v>
      </c>
      <c r="C10" s="8">
        <v>2915</v>
      </c>
      <c r="D10" s="8">
        <v>2915</v>
      </c>
    </row>
    <row r="11" spans="1:4" ht="18" customHeight="1">
      <c r="A11" s="2"/>
      <c r="B11" s="2" t="s">
        <v>193</v>
      </c>
      <c r="C11" s="8">
        <v>400</v>
      </c>
      <c r="D11" s="8">
        <v>400</v>
      </c>
    </row>
    <row r="12" spans="1:4" ht="18" customHeight="1">
      <c r="A12" s="2"/>
      <c r="B12" s="2" t="s">
        <v>194</v>
      </c>
      <c r="C12" s="8">
        <v>50</v>
      </c>
      <c r="D12" s="8">
        <v>50</v>
      </c>
    </row>
    <row r="13" spans="1:4" ht="18" customHeight="1">
      <c r="A13" s="2"/>
      <c r="B13" s="2" t="s">
        <v>195</v>
      </c>
      <c r="C13" s="8">
        <v>150</v>
      </c>
      <c r="D13" s="8">
        <v>150</v>
      </c>
    </row>
    <row r="14" spans="1:4" ht="18" customHeight="1">
      <c r="A14" s="2"/>
      <c r="B14" s="2" t="s">
        <v>196</v>
      </c>
      <c r="C14" s="8">
        <v>200</v>
      </c>
      <c r="D14" s="8">
        <v>200</v>
      </c>
    </row>
    <row r="15" spans="1:4" ht="18" customHeight="1">
      <c r="A15" s="2"/>
      <c r="B15" s="2" t="s">
        <v>197</v>
      </c>
      <c r="C15" s="8">
        <v>35</v>
      </c>
      <c r="D15" s="8">
        <v>35</v>
      </c>
    </row>
    <row r="16" spans="1:4" ht="18" customHeight="1">
      <c r="A16" s="2"/>
      <c r="B16" s="2" t="s">
        <v>198</v>
      </c>
      <c r="C16" s="8">
        <v>800</v>
      </c>
      <c r="D16" s="8">
        <v>800</v>
      </c>
    </row>
    <row r="17" spans="1:4" ht="18" customHeight="1">
      <c r="A17" s="2"/>
      <c r="B17" s="2" t="s">
        <v>338</v>
      </c>
      <c r="C17" s="8">
        <v>20</v>
      </c>
      <c r="D17" s="8">
        <v>20</v>
      </c>
    </row>
    <row r="18" spans="1:4" ht="18" customHeight="1">
      <c r="A18" s="119" t="s">
        <v>199</v>
      </c>
      <c r="B18" s="120"/>
      <c r="C18" s="7">
        <f>SUM(C19:C22)</f>
        <v>4692</v>
      </c>
      <c r="D18" s="7">
        <f>SUM(D19:D22)</f>
        <v>6425</v>
      </c>
    </row>
    <row r="19" spans="1:4" ht="18" customHeight="1">
      <c r="A19" s="2"/>
      <c r="B19" s="2" t="s">
        <v>200</v>
      </c>
      <c r="C19" s="8">
        <v>2572</v>
      </c>
      <c r="D19" s="8">
        <v>3858</v>
      </c>
    </row>
    <row r="20" spans="1:4" ht="18" customHeight="1">
      <c r="A20" s="2"/>
      <c r="B20" s="2" t="s">
        <v>201</v>
      </c>
      <c r="C20" s="8">
        <v>2000</v>
      </c>
      <c r="D20" s="8">
        <v>2000</v>
      </c>
    </row>
    <row r="21" spans="1:4" ht="18" customHeight="1">
      <c r="A21" s="2"/>
      <c r="B21" s="2" t="s">
        <v>410</v>
      </c>
      <c r="C21" s="8"/>
      <c r="D21" s="8">
        <v>447</v>
      </c>
    </row>
    <row r="22" spans="1:4" ht="18" customHeight="1">
      <c r="A22" s="2"/>
      <c r="B22" s="2" t="s">
        <v>202</v>
      </c>
      <c r="C22" s="8">
        <v>120</v>
      </c>
      <c r="D22" s="8">
        <v>120</v>
      </c>
    </row>
    <row r="23" spans="1:4" ht="18" customHeight="1">
      <c r="A23" s="79" t="s">
        <v>184</v>
      </c>
      <c r="B23" s="80"/>
      <c r="C23" s="7">
        <f>C8+C18</f>
        <v>9312</v>
      </c>
      <c r="D23" s="7">
        <f>D8+D18</f>
        <v>11045</v>
      </c>
    </row>
  </sheetData>
  <mergeCells count="5">
    <mergeCell ref="A23:B23"/>
    <mergeCell ref="C6:D6"/>
    <mergeCell ref="A6:B7"/>
    <mergeCell ref="A8:B8"/>
    <mergeCell ref="A18:B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&amp;C6. melléklet a 
6/2012. (IV. 26.)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13">
      <selection activeCell="D25" sqref="D25"/>
    </sheetView>
  </sheetViews>
  <sheetFormatPr defaultColWidth="9.140625" defaultRowHeight="12.75"/>
  <cols>
    <col min="1" max="1" width="10.421875" style="0" customWidth="1"/>
    <col min="2" max="2" width="39.140625" style="0" customWidth="1"/>
    <col min="3" max="4" width="16.7109375" style="0" customWidth="1"/>
  </cols>
  <sheetData>
    <row r="1" spans="1:4" ht="12.75">
      <c r="A1" s="37" t="s">
        <v>339</v>
      </c>
      <c r="B1" s="37"/>
      <c r="C1" s="37"/>
      <c r="D1" s="37"/>
    </row>
    <row r="2" spans="1:4" ht="12.75">
      <c r="A2" s="37"/>
      <c r="B2" s="37"/>
      <c r="C2" s="37"/>
      <c r="D2" s="37"/>
    </row>
    <row r="5" ht="12.75">
      <c r="D5" s="4" t="s">
        <v>21</v>
      </c>
    </row>
    <row r="6" spans="1:4" ht="12.75">
      <c r="A6" s="121" t="s">
        <v>205</v>
      </c>
      <c r="B6" s="83" t="s">
        <v>206</v>
      </c>
      <c r="C6" s="81" t="s">
        <v>1</v>
      </c>
      <c r="D6" s="81"/>
    </row>
    <row r="7" spans="1:4" ht="12.75">
      <c r="A7" s="122"/>
      <c r="B7" s="83"/>
      <c r="C7" s="28" t="s">
        <v>86</v>
      </c>
      <c r="D7" s="28" t="s">
        <v>39</v>
      </c>
    </row>
    <row r="8" spans="1:4" ht="21.75" customHeight="1">
      <c r="A8" s="83">
        <v>882111</v>
      </c>
      <c r="B8" s="2" t="s">
        <v>212</v>
      </c>
      <c r="C8" s="8"/>
      <c r="D8" s="8"/>
    </row>
    <row r="9" spans="1:4" ht="21.75" customHeight="1">
      <c r="A9" s="83"/>
      <c r="B9" s="40" t="s">
        <v>207</v>
      </c>
      <c r="C9" s="8">
        <v>21178</v>
      </c>
      <c r="D9" s="8">
        <v>33197</v>
      </c>
    </row>
    <row r="10" spans="1:4" ht="25.5">
      <c r="A10" s="83"/>
      <c r="B10" s="16" t="s">
        <v>208</v>
      </c>
      <c r="C10" s="8">
        <v>300</v>
      </c>
      <c r="D10" s="8">
        <v>300</v>
      </c>
    </row>
    <row r="11" spans="1:4" ht="21.75" customHeight="1">
      <c r="A11" s="1">
        <v>882117</v>
      </c>
      <c r="B11" s="40" t="s">
        <v>209</v>
      </c>
      <c r="C11" s="8">
        <v>5469</v>
      </c>
      <c r="D11" s="8">
        <v>5469</v>
      </c>
    </row>
    <row r="12" spans="1:4" ht="21.75" customHeight="1">
      <c r="A12" s="83">
        <v>882129</v>
      </c>
      <c r="B12" s="40" t="s">
        <v>210</v>
      </c>
      <c r="C12" s="8">
        <v>16315</v>
      </c>
      <c r="D12" s="8">
        <v>16758</v>
      </c>
    </row>
    <row r="13" spans="1:4" ht="21.75" customHeight="1">
      <c r="A13" s="83"/>
      <c r="B13" s="40" t="s">
        <v>211</v>
      </c>
      <c r="C13" s="8">
        <v>5</v>
      </c>
      <c r="D13" s="8">
        <v>5</v>
      </c>
    </row>
    <row r="14" spans="1:4" ht="21.75" customHeight="1">
      <c r="A14" s="1">
        <v>882112</v>
      </c>
      <c r="B14" s="40" t="s">
        <v>213</v>
      </c>
      <c r="C14" s="8">
        <v>764</v>
      </c>
      <c r="D14" s="8">
        <v>1088</v>
      </c>
    </row>
    <row r="15" spans="1:4" ht="21.75" customHeight="1">
      <c r="A15" s="1">
        <v>882113</v>
      </c>
      <c r="B15" s="40" t="s">
        <v>214</v>
      </c>
      <c r="C15" s="8">
        <v>20579</v>
      </c>
      <c r="D15" s="8">
        <v>21609</v>
      </c>
    </row>
    <row r="16" spans="1:4" ht="21.75" customHeight="1">
      <c r="A16" s="1">
        <v>882115</v>
      </c>
      <c r="B16" s="40" t="s">
        <v>215</v>
      </c>
      <c r="C16" s="8">
        <v>3962</v>
      </c>
      <c r="D16" s="8">
        <v>4475</v>
      </c>
    </row>
    <row r="17" spans="1:4" ht="21.75" customHeight="1">
      <c r="A17" s="1">
        <v>882116</v>
      </c>
      <c r="B17" s="40" t="s">
        <v>216</v>
      </c>
      <c r="C17" s="8">
        <v>1400</v>
      </c>
      <c r="D17" s="8">
        <v>1914</v>
      </c>
    </row>
    <row r="18" spans="1:4" ht="21.75" customHeight="1">
      <c r="A18" s="1">
        <v>882122</v>
      </c>
      <c r="B18" s="40" t="s">
        <v>217</v>
      </c>
      <c r="C18" s="8">
        <v>2885</v>
      </c>
      <c r="D18" s="8">
        <v>2085</v>
      </c>
    </row>
    <row r="19" spans="1:4" ht="21.75" customHeight="1">
      <c r="A19" s="1">
        <v>882123</v>
      </c>
      <c r="B19" s="40" t="s">
        <v>218</v>
      </c>
      <c r="C19" s="8">
        <v>272</v>
      </c>
      <c r="D19" s="8">
        <v>272</v>
      </c>
    </row>
    <row r="20" spans="1:4" ht="21.75" customHeight="1">
      <c r="A20" s="1">
        <v>882202</v>
      </c>
      <c r="B20" s="40" t="s">
        <v>220</v>
      </c>
      <c r="C20" s="8">
        <v>89</v>
      </c>
      <c r="D20" s="8">
        <v>89</v>
      </c>
    </row>
    <row r="21" spans="1:4" ht="21.75" customHeight="1">
      <c r="A21" s="1">
        <v>882203</v>
      </c>
      <c r="B21" s="40" t="s">
        <v>219</v>
      </c>
      <c r="C21" s="8">
        <v>930</v>
      </c>
      <c r="D21" s="8">
        <v>1036</v>
      </c>
    </row>
    <row r="22" spans="1:4" ht="21.75" customHeight="1">
      <c r="A22" s="1">
        <v>882129</v>
      </c>
      <c r="B22" s="40" t="s">
        <v>221</v>
      </c>
      <c r="C22" s="8">
        <v>500</v>
      </c>
      <c r="D22" s="8">
        <v>500</v>
      </c>
    </row>
    <row r="23" spans="1:4" ht="21.75" customHeight="1">
      <c r="A23" s="1">
        <v>882125</v>
      </c>
      <c r="B23" s="40" t="s">
        <v>222</v>
      </c>
      <c r="C23" s="8">
        <v>1892</v>
      </c>
      <c r="D23" s="8">
        <v>1892</v>
      </c>
    </row>
    <row r="24" spans="1:4" ht="21.75" customHeight="1">
      <c r="A24" s="1">
        <v>882119</v>
      </c>
      <c r="B24" s="40" t="s">
        <v>424</v>
      </c>
      <c r="C24" s="8"/>
      <c r="D24" s="8">
        <v>20</v>
      </c>
    </row>
    <row r="25" spans="1:4" ht="21.75" customHeight="1">
      <c r="A25" s="22"/>
      <c r="B25" s="41" t="s">
        <v>223</v>
      </c>
      <c r="C25" s="7">
        <f>SUM(C9:C23)</f>
        <v>76540</v>
      </c>
      <c r="D25" s="7">
        <f>SUM(D9:D24)</f>
        <v>90709</v>
      </c>
    </row>
    <row r="26" spans="1:4" ht="12.75">
      <c r="A26" s="33"/>
      <c r="B26" s="38"/>
      <c r="C26" s="3"/>
      <c r="D26" s="3"/>
    </row>
    <row r="27" spans="1:4" ht="12.75">
      <c r="A27" s="33"/>
      <c r="B27" s="38"/>
      <c r="C27" s="3"/>
      <c r="D27" s="3"/>
    </row>
    <row r="28" spans="1:4" ht="12.75">
      <c r="A28" s="33"/>
      <c r="B28" s="38"/>
      <c r="C28" s="3"/>
      <c r="D28" s="3"/>
    </row>
    <row r="29" spans="1:4" ht="12.75">
      <c r="A29" s="33"/>
      <c r="B29" s="38"/>
      <c r="C29" s="3"/>
      <c r="D29" s="3"/>
    </row>
    <row r="30" spans="1:4" ht="12.75">
      <c r="A30" s="33"/>
      <c r="B30" s="38"/>
      <c r="C30" s="3"/>
      <c r="D30" s="3"/>
    </row>
    <row r="31" spans="1:4" ht="12.75">
      <c r="A31" s="33"/>
      <c r="B31" s="38"/>
      <c r="C31" s="3"/>
      <c r="D31" s="3"/>
    </row>
    <row r="32" spans="1:4" ht="12.75">
      <c r="A32" s="33"/>
      <c r="B32" s="38"/>
      <c r="C32" s="3"/>
      <c r="D32" s="3"/>
    </row>
    <row r="33" spans="1:4" ht="12.75">
      <c r="A33" s="33"/>
      <c r="B33" s="38"/>
      <c r="C33" s="3"/>
      <c r="D33" s="3"/>
    </row>
    <row r="34" spans="2:4" ht="12.75">
      <c r="B34" s="38"/>
      <c r="C34" s="3"/>
      <c r="D34" s="3"/>
    </row>
    <row r="35" spans="2:4" ht="12.75">
      <c r="B35" s="38"/>
      <c r="C35" s="3"/>
      <c r="D35" s="3"/>
    </row>
    <row r="36" spans="2:4" ht="12.75">
      <c r="B36" s="38"/>
      <c r="C36" s="3"/>
      <c r="D36" s="3"/>
    </row>
    <row r="37" spans="2:4" ht="12.75">
      <c r="B37" s="38"/>
      <c r="C37" s="3"/>
      <c r="D37" s="3"/>
    </row>
    <row r="38" spans="2:4" ht="12.75">
      <c r="B38" s="38"/>
      <c r="C38" s="3"/>
      <c r="D38" s="3"/>
    </row>
    <row r="39" spans="2:4" ht="12.75">
      <c r="B39" s="38"/>
      <c r="C39" s="3"/>
      <c r="D39" s="3"/>
    </row>
    <row r="40" spans="2:4" ht="12.75">
      <c r="B40" s="38"/>
      <c r="C40" s="3"/>
      <c r="D40" s="3"/>
    </row>
    <row r="41" spans="2:4" ht="12.75">
      <c r="B41" s="38"/>
      <c r="C41" s="3"/>
      <c r="D41" s="3"/>
    </row>
    <row r="42" spans="2:4" ht="12.75">
      <c r="B42" s="38"/>
      <c r="C42" s="3"/>
      <c r="D42" s="3"/>
    </row>
    <row r="43" spans="3:4" ht="12.75">
      <c r="C43" s="3"/>
      <c r="D43" s="3"/>
    </row>
    <row r="44" spans="3:4" ht="12.75">
      <c r="C44" s="3"/>
      <c r="D44" s="3"/>
    </row>
    <row r="45" spans="3:4" ht="12.75">
      <c r="C45" s="3"/>
      <c r="D45" s="3"/>
    </row>
    <row r="46" spans="3:4" ht="12.75">
      <c r="C46" s="3"/>
      <c r="D46" s="3"/>
    </row>
    <row r="47" spans="3:4" ht="12.75">
      <c r="C47" s="3"/>
      <c r="D47" s="3"/>
    </row>
    <row r="48" spans="3:4" ht="12.75">
      <c r="C48" s="3"/>
      <c r="D48" s="3"/>
    </row>
    <row r="49" spans="3:4" ht="12.75">
      <c r="C49" s="3"/>
      <c r="D49" s="3"/>
    </row>
    <row r="50" spans="3:4" ht="12.75">
      <c r="C50" s="3"/>
      <c r="D50" s="3"/>
    </row>
    <row r="51" spans="3:4" ht="12.75">
      <c r="C51" s="3"/>
      <c r="D51" s="3"/>
    </row>
    <row r="52" spans="3:4" ht="12.75">
      <c r="C52" s="3"/>
      <c r="D52" s="3"/>
    </row>
    <row r="53" spans="3:4" ht="12.75">
      <c r="C53" s="3"/>
      <c r="D53" s="3"/>
    </row>
  </sheetData>
  <mergeCells count="5">
    <mergeCell ref="C6:D6"/>
    <mergeCell ref="A6:A7"/>
    <mergeCell ref="B6:B7"/>
    <mergeCell ref="A12:A13"/>
    <mergeCell ref="A8:A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&amp;C7. melléklet
a 6/2012. (IV. 26.)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E18" sqref="E18"/>
    </sheetView>
  </sheetViews>
  <sheetFormatPr defaultColWidth="9.140625" defaultRowHeight="12.75"/>
  <cols>
    <col min="2" max="2" width="34.57421875" style="0" customWidth="1"/>
    <col min="3" max="4" width="20.7109375" style="0" customWidth="1"/>
  </cols>
  <sheetData>
    <row r="1" spans="1:4" ht="12.75">
      <c r="A1" s="35" t="s">
        <v>340</v>
      </c>
      <c r="B1" s="35"/>
      <c r="C1" s="35"/>
      <c r="D1" s="35"/>
    </row>
    <row r="2" spans="1:4" ht="12.75">
      <c r="A2" s="35"/>
      <c r="B2" s="35"/>
      <c r="C2" s="35"/>
      <c r="D2" s="35"/>
    </row>
    <row r="5" ht="12.75">
      <c r="D5" s="4" t="s">
        <v>21</v>
      </c>
    </row>
    <row r="6" spans="1:4" ht="12.75">
      <c r="A6" s="83" t="s">
        <v>2</v>
      </c>
      <c r="B6" s="83"/>
      <c r="C6" s="81" t="s">
        <v>1</v>
      </c>
      <c r="D6" s="81"/>
    </row>
    <row r="7" spans="1:4" ht="12.75">
      <c r="A7" s="83"/>
      <c r="B7" s="83"/>
      <c r="C7" s="28" t="s">
        <v>86</v>
      </c>
      <c r="D7" s="28" t="s">
        <v>39</v>
      </c>
    </row>
    <row r="8" spans="1:4" ht="21.75" customHeight="1">
      <c r="A8" s="14" t="s">
        <v>224</v>
      </c>
      <c r="B8" s="2"/>
      <c r="C8" s="2"/>
      <c r="D8" s="8"/>
    </row>
    <row r="9" spans="1:4" ht="21.75" customHeight="1">
      <c r="A9" s="2"/>
      <c r="B9" s="40" t="s">
        <v>225</v>
      </c>
      <c r="C9" s="8">
        <v>5469</v>
      </c>
      <c r="D9" s="8">
        <v>4866</v>
      </c>
    </row>
    <row r="10" spans="1:4" ht="21.75" customHeight="1">
      <c r="A10" s="2"/>
      <c r="B10" s="40" t="s">
        <v>226</v>
      </c>
      <c r="C10" s="8">
        <v>16942</v>
      </c>
      <c r="D10" s="8">
        <v>26165</v>
      </c>
    </row>
    <row r="11" spans="1:4" ht="21.75" customHeight="1">
      <c r="A11" s="2"/>
      <c r="B11" s="40" t="s">
        <v>227</v>
      </c>
      <c r="C11" s="8">
        <v>688</v>
      </c>
      <c r="D11" s="8">
        <v>965</v>
      </c>
    </row>
    <row r="12" spans="1:4" ht="21.75" customHeight="1">
      <c r="A12" s="2"/>
      <c r="B12" s="40" t="s">
        <v>228</v>
      </c>
      <c r="C12" s="8">
        <v>18521</v>
      </c>
      <c r="D12" s="8">
        <v>19453</v>
      </c>
    </row>
    <row r="13" spans="1:4" ht="21.75" customHeight="1">
      <c r="A13" s="2"/>
      <c r="B13" s="40" t="s">
        <v>229</v>
      </c>
      <c r="C13" s="8">
        <v>2971</v>
      </c>
      <c r="D13" s="8">
        <v>4100</v>
      </c>
    </row>
    <row r="14" spans="1:4" ht="21.75" customHeight="1">
      <c r="A14" s="2"/>
      <c r="B14" s="40" t="s">
        <v>230</v>
      </c>
      <c r="C14" s="8">
        <v>12850</v>
      </c>
      <c r="D14" s="8">
        <v>12850</v>
      </c>
    </row>
    <row r="15" spans="1:4" ht="21.75" customHeight="1">
      <c r="A15" s="2"/>
      <c r="B15" s="40" t="s">
        <v>231</v>
      </c>
      <c r="C15" s="8">
        <v>240</v>
      </c>
      <c r="D15" s="8">
        <v>3055</v>
      </c>
    </row>
    <row r="16" spans="1:4" ht="21.75" customHeight="1">
      <c r="A16" s="2"/>
      <c r="B16" s="40" t="s">
        <v>211</v>
      </c>
      <c r="C16" s="8">
        <v>5</v>
      </c>
      <c r="D16" s="8">
        <v>5</v>
      </c>
    </row>
    <row r="17" spans="1:4" ht="21.75" customHeight="1">
      <c r="A17" s="2"/>
      <c r="B17" s="40" t="s">
        <v>426</v>
      </c>
      <c r="C17" s="8"/>
      <c r="D17" s="8">
        <v>20</v>
      </c>
    </row>
    <row r="18" spans="1:4" ht="21.75" customHeight="1">
      <c r="A18" s="6" t="s">
        <v>223</v>
      </c>
      <c r="B18" s="40"/>
      <c r="C18" s="7">
        <f>SUM(C9:C16)</f>
        <v>57686</v>
      </c>
      <c r="D18" s="7">
        <f>SUM(D9:D17)</f>
        <v>71479</v>
      </c>
    </row>
    <row r="19" spans="2:4" ht="12.75">
      <c r="B19" s="38"/>
      <c r="C19" s="3"/>
      <c r="D19" s="3"/>
    </row>
    <row r="20" spans="2:4" ht="12.75">
      <c r="B20" s="38"/>
      <c r="C20" s="3"/>
      <c r="D20" s="3"/>
    </row>
    <row r="21" spans="2:4" ht="12.75">
      <c r="B21" s="38"/>
      <c r="C21" s="3"/>
      <c r="D21" s="3"/>
    </row>
    <row r="22" spans="2:4" ht="12.75">
      <c r="B22" s="38"/>
      <c r="C22" s="3"/>
      <c r="D22" s="3"/>
    </row>
    <row r="23" spans="2:4" ht="12.75">
      <c r="B23" s="38"/>
      <c r="C23" s="3"/>
      <c r="D23" s="3"/>
    </row>
    <row r="24" spans="2:4" ht="12.75">
      <c r="B24" s="38"/>
      <c r="C24" s="3"/>
      <c r="D24" s="3"/>
    </row>
    <row r="25" spans="2:4" ht="12.75">
      <c r="B25" s="38"/>
      <c r="C25" s="3"/>
      <c r="D25" s="3"/>
    </row>
    <row r="26" spans="2:4" ht="12.75">
      <c r="B26" s="38"/>
      <c r="C26" s="3"/>
      <c r="D26" s="3"/>
    </row>
    <row r="27" spans="2:4" ht="12.75">
      <c r="B27" s="38"/>
      <c r="C27" s="3"/>
      <c r="D27" s="3"/>
    </row>
    <row r="28" spans="2:4" ht="12.75">
      <c r="B28" s="38"/>
      <c r="C28" s="3"/>
      <c r="D28" s="3"/>
    </row>
    <row r="29" spans="2:4" ht="12.75">
      <c r="B29" s="38"/>
      <c r="C29" s="3"/>
      <c r="D29" s="3"/>
    </row>
    <row r="30" spans="2:4" ht="12.75">
      <c r="B30" s="38"/>
      <c r="C30" s="3"/>
      <c r="D30" s="3"/>
    </row>
    <row r="31" spans="3:4" ht="12.75">
      <c r="C31" s="3"/>
      <c r="D31" s="3"/>
    </row>
    <row r="32" spans="3:4" ht="12.75">
      <c r="C32" s="3"/>
      <c r="D32" s="3"/>
    </row>
    <row r="33" spans="3:4" ht="12.75">
      <c r="C33" s="3"/>
      <c r="D33" s="3"/>
    </row>
  </sheetData>
  <mergeCells count="2">
    <mergeCell ref="A6:B7"/>
    <mergeCell ref="C6:D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&amp;C8. melléklet
a 6/2012. (IV. 26.)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73"/>
  <sheetViews>
    <sheetView workbookViewId="0" topLeftCell="A48">
      <selection activeCell="C64" sqref="C64"/>
    </sheetView>
  </sheetViews>
  <sheetFormatPr defaultColWidth="9.140625" defaultRowHeight="12.75"/>
  <cols>
    <col min="1" max="1" width="42.8515625" style="0" customWidth="1"/>
    <col min="2" max="3" width="16.7109375" style="0" customWidth="1"/>
    <col min="4" max="4" width="12.7109375" style="0" customWidth="1"/>
  </cols>
  <sheetData>
    <row r="1" spans="1:4" ht="12.75">
      <c r="A1" s="123"/>
      <c r="B1" s="123"/>
      <c r="C1" s="123"/>
      <c r="D1" s="123"/>
    </row>
    <row r="2" spans="1:4" ht="26.25" customHeight="1">
      <c r="A2" s="108" t="s">
        <v>76</v>
      </c>
      <c r="B2" s="127"/>
      <c r="C2" s="127"/>
      <c r="D2" s="13"/>
    </row>
    <row r="3" spans="1:4" ht="12.75">
      <c r="A3" s="13"/>
      <c r="B3" s="13"/>
      <c r="C3" s="13"/>
      <c r="D3" s="13"/>
    </row>
    <row r="4" spans="1:4" ht="12.75">
      <c r="A4" s="13"/>
      <c r="B4" s="13"/>
      <c r="C4" s="13"/>
      <c r="D4" s="13"/>
    </row>
    <row r="5" ht="12.75">
      <c r="C5" s="4" t="s">
        <v>21</v>
      </c>
    </row>
    <row r="6" spans="1:3" ht="12.75" customHeight="1">
      <c r="A6" s="2"/>
      <c r="B6" s="84" t="s">
        <v>1</v>
      </c>
      <c r="C6" s="85"/>
    </row>
    <row r="7" spans="1:3" ht="12.75">
      <c r="A7" s="2"/>
      <c r="B7" s="1" t="s">
        <v>0</v>
      </c>
      <c r="C7" s="1" t="s">
        <v>39</v>
      </c>
    </row>
    <row r="8" spans="1:3" ht="12.75">
      <c r="A8" s="124" t="s">
        <v>40</v>
      </c>
      <c r="B8" s="125"/>
      <c r="C8" s="126"/>
    </row>
    <row r="9" spans="1:3" ht="12.75">
      <c r="A9" s="2" t="s">
        <v>3</v>
      </c>
      <c r="B9" s="2"/>
      <c r="C9" s="2"/>
    </row>
    <row r="10" spans="1:3" ht="12.75">
      <c r="A10" s="2" t="s">
        <v>4</v>
      </c>
      <c r="B10" s="8">
        <v>35155</v>
      </c>
      <c r="C10" s="8">
        <v>40839</v>
      </c>
    </row>
    <row r="11" spans="1:3" ht="12.75">
      <c r="A11" s="14" t="s">
        <v>44</v>
      </c>
      <c r="B11" s="15"/>
      <c r="C11" s="15"/>
    </row>
    <row r="12" spans="1:3" ht="12.75">
      <c r="A12" s="2" t="s">
        <v>46</v>
      </c>
      <c r="B12" s="8">
        <v>16606</v>
      </c>
      <c r="C12" s="8">
        <v>29518</v>
      </c>
    </row>
    <row r="13" spans="1:3" ht="12.75">
      <c r="A13" s="14" t="s">
        <v>48</v>
      </c>
      <c r="B13" s="15">
        <v>6226</v>
      </c>
      <c r="C13" s="15">
        <v>6608</v>
      </c>
    </row>
    <row r="14" spans="1:3" ht="25.5">
      <c r="A14" s="16" t="s">
        <v>50</v>
      </c>
      <c r="B14" s="8">
        <f>B15+B16+B17</f>
        <v>197370</v>
      </c>
      <c r="C14" s="8">
        <f>C15+C16+C17</f>
        <v>197370</v>
      </c>
    </row>
    <row r="15" spans="1:3" ht="12.75">
      <c r="A15" s="14" t="s">
        <v>52</v>
      </c>
      <c r="B15" s="15">
        <v>39553</v>
      </c>
      <c r="C15" s="15">
        <v>39553</v>
      </c>
    </row>
    <row r="16" spans="1:3" ht="12.75">
      <c r="A16" s="14" t="s">
        <v>54</v>
      </c>
      <c r="B16" s="15">
        <f>19095+115956+14000</f>
        <v>149051</v>
      </c>
      <c r="C16" s="15">
        <f>19095+115956+14000</f>
        <v>149051</v>
      </c>
    </row>
    <row r="17" spans="1:3" ht="12.75">
      <c r="A17" s="14" t="s">
        <v>55</v>
      </c>
      <c r="B17" s="15">
        <v>8766</v>
      </c>
      <c r="C17" s="15">
        <v>8766</v>
      </c>
    </row>
    <row r="18" spans="1:3" ht="12.75">
      <c r="A18" s="18" t="s">
        <v>56</v>
      </c>
      <c r="B18" s="10"/>
      <c r="C18" s="10"/>
    </row>
    <row r="19" spans="1:3" ht="12.75">
      <c r="A19" s="18" t="s">
        <v>57</v>
      </c>
      <c r="B19" s="8">
        <f>B20+B21</f>
        <v>229669</v>
      </c>
      <c r="C19" s="8">
        <v>251689</v>
      </c>
    </row>
    <row r="20" spans="1:3" ht="12.75">
      <c r="A20" s="14" t="s">
        <v>58</v>
      </c>
      <c r="B20" s="15">
        <v>229669</v>
      </c>
      <c r="C20" s="15">
        <v>251689</v>
      </c>
    </row>
    <row r="21" spans="1:3" ht="12.75">
      <c r="A21" s="14" t="s">
        <v>59</v>
      </c>
      <c r="B21" s="15"/>
      <c r="C21" s="15"/>
    </row>
    <row r="22" spans="1:3" ht="12.75">
      <c r="A22" s="27" t="s">
        <v>173</v>
      </c>
      <c r="B22" s="7">
        <v>16087</v>
      </c>
      <c r="C22" s="7">
        <f>C23</f>
        <v>3500</v>
      </c>
    </row>
    <row r="23" spans="1:3" ht="12.75">
      <c r="A23" s="14" t="s">
        <v>83</v>
      </c>
      <c r="B23" s="15">
        <v>16087</v>
      </c>
      <c r="C23" s="15">
        <v>3500</v>
      </c>
    </row>
    <row r="24" spans="1:5" ht="12.75">
      <c r="A24" s="6" t="s">
        <v>60</v>
      </c>
      <c r="B24" s="7">
        <f>B10+B12+B14+B19+B18+B22</f>
        <v>494887</v>
      </c>
      <c r="C24" s="7">
        <f>C10+C12+C14+C19+C18+C22</f>
        <v>522916</v>
      </c>
      <c r="E24" s="3"/>
    </row>
    <row r="25" spans="1:3" ht="12.75">
      <c r="A25" s="11" t="s">
        <v>62</v>
      </c>
      <c r="B25" s="8"/>
      <c r="C25" s="8"/>
    </row>
    <row r="26" spans="1:3" ht="12.75">
      <c r="A26" s="2" t="s">
        <v>81</v>
      </c>
      <c r="B26" s="8">
        <v>480</v>
      </c>
      <c r="C26" s="8">
        <v>600</v>
      </c>
    </row>
    <row r="27" spans="1:3" ht="12.75">
      <c r="A27" s="2" t="s">
        <v>64</v>
      </c>
      <c r="B27" s="8">
        <v>4200</v>
      </c>
      <c r="C27" s="8">
        <v>4200</v>
      </c>
    </row>
    <row r="28" spans="1:3" ht="12.75">
      <c r="A28" s="2" t="s">
        <v>82</v>
      </c>
      <c r="B28" s="8">
        <v>28877</v>
      </c>
      <c r="C28" s="8">
        <v>28877</v>
      </c>
    </row>
    <row r="29" spans="1:3" ht="12.75">
      <c r="A29" s="2" t="s">
        <v>425</v>
      </c>
      <c r="B29" s="8"/>
      <c r="C29" s="8">
        <v>14732</v>
      </c>
    </row>
    <row r="30" spans="1:3" ht="25.5">
      <c r="A30" s="19" t="s">
        <v>65</v>
      </c>
      <c r="B30" s="7">
        <f>SUM(B26:B28)</f>
        <v>33557</v>
      </c>
      <c r="C30" s="7">
        <f>SUM(C26:C29)</f>
        <v>48409</v>
      </c>
    </row>
    <row r="31" spans="1:3" ht="12.75">
      <c r="A31" s="2" t="s">
        <v>67</v>
      </c>
      <c r="B31" s="8"/>
      <c r="C31" s="8"/>
    </row>
    <row r="32" spans="1:3" ht="12.75">
      <c r="A32" s="2" t="s">
        <v>68</v>
      </c>
      <c r="B32" s="8"/>
      <c r="C32" s="8"/>
    </row>
    <row r="33" spans="1:3" ht="12.75">
      <c r="A33" s="2"/>
      <c r="B33" s="15"/>
      <c r="C33" s="15"/>
    </row>
    <row r="34" spans="1:3" ht="12.75">
      <c r="A34" s="2" t="s">
        <v>69</v>
      </c>
      <c r="B34" s="8">
        <f>B35</f>
        <v>0</v>
      </c>
      <c r="C34" s="8">
        <f>C35</f>
        <v>12587</v>
      </c>
    </row>
    <row r="35" spans="1:3" ht="12.75">
      <c r="A35" s="14" t="s">
        <v>37</v>
      </c>
      <c r="B35" s="15"/>
      <c r="C35" s="15">
        <v>12587</v>
      </c>
    </row>
    <row r="36" spans="1:3" ht="12.75">
      <c r="A36" s="19" t="s">
        <v>70</v>
      </c>
      <c r="B36" s="7">
        <f>B32+B34</f>
        <v>0</v>
      </c>
      <c r="C36" s="7">
        <f>C32+C34</f>
        <v>12587</v>
      </c>
    </row>
    <row r="37" spans="1:3" ht="12.75">
      <c r="A37" s="19" t="s">
        <v>72</v>
      </c>
      <c r="B37" s="7">
        <f>B30+B36</f>
        <v>33557</v>
      </c>
      <c r="C37" s="7">
        <f>C30+C36</f>
        <v>60996</v>
      </c>
    </row>
    <row r="38" spans="1:3" ht="12.75">
      <c r="A38" s="6" t="s">
        <v>74</v>
      </c>
      <c r="B38" s="7">
        <f>B24+B30+B36</f>
        <v>528444</v>
      </c>
      <c r="C38" s="7">
        <f>C24+C30+C36</f>
        <v>583912</v>
      </c>
    </row>
    <row r="39" spans="2:4" ht="12.75">
      <c r="B39" s="3"/>
      <c r="C39" s="3"/>
      <c r="D39" s="3"/>
    </row>
    <row r="40" spans="2:4" ht="12.75">
      <c r="B40" s="3"/>
      <c r="C40" s="3"/>
      <c r="D40" s="3"/>
    </row>
    <row r="41" spans="3:4" ht="12.75">
      <c r="C41" s="4" t="s">
        <v>21</v>
      </c>
      <c r="D41" s="3"/>
    </row>
    <row r="42" spans="1:4" ht="12.75" customHeight="1">
      <c r="A42" s="2"/>
      <c r="B42" s="81" t="s">
        <v>1</v>
      </c>
      <c r="C42" s="81"/>
      <c r="D42" s="3"/>
    </row>
    <row r="43" spans="1:4" ht="12.75">
      <c r="A43" s="2"/>
      <c r="B43" s="1" t="s">
        <v>0</v>
      </c>
      <c r="C43" s="1" t="s">
        <v>39</v>
      </c>
      <c r="D43" s="3"/>
    </row>
    <row r="44" spans="1:4" ht="15.75" customHeight="1">
      <c r="A44" s="84" t="s">
        <v>41</v>
      </c>
      <c r="B44" s="101"/>
      <c r="C44" s="85"/>
      <c r="D44" s="3"/>
    </row>
    <row r="45" spans="1:4" ht="15.75" customHeight="1">
      <c r="A45" s="2" t="s">
        <v>42</v>
      </c>
      <c r="B45" s="2"/>
      <c r="C45" s="2"/>
      <c r="D45" s="3"/>
    </row>
    <row r="46" spans="1:4" ht="15.75" customHeight="1">
      <c r="A46" s="2" t="s">
        <v>43</v>
      </c>
      <c r="B46" s="8">
        <v>213234</v>
      </c>
      <c r="C46" s="8">
        <v>230338</v>
      </c>
      <c r="D46" s="3"/>
    </row>
    <row r="47" spans="1:4" ht="15.75" customHeight="1">
      <c r="A47" s="2" t="s">
        <v>45</v>
      </c>
      <c r="B47" s="8">
        <v>55703</v>
      </c>
      <c r="C47" s="8">
        <v>60394</v>
      </c>
      <c r="D47" s="3"/>
    </row>
    <row r="48" spans="1:4" ht="15.75" customHeight="1">
      <c r="A48" s="2" t="s">
        <v>47</v>
      </c>
      <c r="B48" s="8">
        <v>124891</v>
      </c>
      <c r="C48" s="8">
        <v>137911</v>
      </c>
      <c r="D48" s="3"/>
    </row>
    <row r="49" spans="1:4" ht="12.75">
      <c r="A49" s="11" t="s">
        <v>49</v>
      </c>
      <c r="B49" s="8">
        <f>B50+B51</f>
        <v>85852</v>
      </c>
      <c r="C49" s="8">
        <v>101754</v>
      </c>
      <c r="D49" s="3"/>
    </row>
    <row r="50" spans="1:4" ht="25.5">
      <c r="A50" s="17" t="s">
        <v>51</v>
      </c>
      <c r="B50" s="8">
        <v>9312</v>
      </c>
      <c r="C50" s="8">
        <v>11045</v>
      </c>
      <c r="D50" s="3"/>
    </row>
    <row r="51" spans="1:4" ht="12.75">
      <c r="A51" s="14" t="s">
        <v>53</v>
      </c>
      <c r="B51" s="8">
        <v>76540</v>
      </c>
      <c r="C51" s="8">
        <v>90709</v>
      </c>
      <c r="D51" s="3"/>
    </row>
    <row r="52" spans="1:4" ht="12.75">
      <c r="A52" s="2"/>
      <c r="B52" s="8"/>
      <c r="C52" s="8"/>
      <c r="D52" s="3"/>
    </row>
    <row r="53" spans="1:4" ht="12.75">
      <c r="A53" s="2"/>
      <c r="B53" s="8"/>
      <c r="C53" s="8"/>
      <c r="D53" s="3"/>
    </row>
    <row r="54" spans="1:4" ht="12.75">
      <c r="A54" s="2"/>
      <c r="B54" s="8"/>
      <c r="C54" s="8"/>
      <c r="D54" s="3"/>
    </row>
    <row r="55" spans="1:4" ht="15.75" customHeight="1">
      <c r="A55" s="2" t="s">
        <v>169</v>
      </c>
      <c r="B55" s="8"/>
      <c r="C55" s="8"/>
      <c r="D55" s="3"/>
    </row>
    <row r="56" spans="1:4" ht="15.75" customHeight="1">
      <c r="A56" s="2" t="s">
        <v>170</v>
      </c>
      <c r="B56" s="2"/>
      <c r="C56" s="8">
        <v>0</v>
      </c>
      <c r="D56" s="3"/>
    </row>
    <row r="57" spans="1:4" ht="15.75" customHeight="1">
      <c r="A57" s="2" t="s">
        <v>171</v>
      </c>
      <c r="B57" s="8">
        <v>5000</v>
      </c>
      <c r="C57" s="8">
        <v>0</v>
      </c>
      <c r="D57" s="3"/>
    </row>
    <row r="58" spans="1:4" ht="15.75" customHeight="1">
      <c r="A58" s="6" t="s">
        <v>77</v>
      </c>
      <c r="B58" s="7">
        <f>SUM(B56:B57)</f>
        <v>5000</v>
      </c>
      <c r="C58" s="7">
        <f>SUM(C56:C57)</f>
        <v>0</v>
      </c>
      <c r="D58" s="3"/>
    </row>
    <row r="59" spans="1:4" ht="15.75" customHeight="1">
      <c r="A59" s="2"/>
      <c r="B59" s="8"/>
      <c r="C59" s="8"/>
      <c r="D59" s="3"/>
    </row>
    <row r="60" spans="1:4" ht="15.75" customHeight="1">
      <c r="A60" s="6" t="s">
        <v>61</v>
      </c>
      <c r="B60" s="7">
        <f>B46+B47+B48+B49+B58</f>
        <v>484680</v>
      </c>
      <c r="C60" s="7">
        <f>C46+C47+C48+C49+C58</f>
        <v>530397</v>
      </c>
      <c r="D60" s="3"/>
    </row>
    <row r="61" spans="1:4" ht="15.75" customHeight="1">
      <c r="A61" s="11" t="s">
        <v>63</v>
      </c>
      <c r="B61" s="8"/>
      <c r="C61" s="8"/>
      <c r="D61" s="3"/>
    </row>
    <row r="62" spans="1:4" ht="15.75" customHeight="1">
      <c r="A62" s="2" t="s">
        <v>78</v>
      </c>
      <c r="B62" s="8">
        <v>1125</v>
      </c>
      <c r="C62" s="8">
        <v>1814</v>
      </c>
      <c r="D62" s="3"/>
    </row>
    <row r="63" spans="1:4" ht="15.75" customHeight="1">
      <c r="A63" s="2" t="s">
        <v>79</v>
      </c>
      <c r="B63" s="8">
        <v>6662</v>
      </c>
      <c r="C63" s="8">
        <v>13224</v>
      </c>
      <c r="D63" s="3"/>
    </row>
    <row r="64" spans="1:4" ht="15.75" customHeight="1">
      <c r="A64" s="2" t="s">
        <v>167</v>
      </c>
      <c r="B64" s="8">
        <v>2500</v>
      </c>
      <c r="C64" s="2"/>
      <c r="D64" s="3"/>
    </row>
    <row r="65" spans="1:4" ht="25.5">
      <c r="A65" s="19" t="s">
        <v>66</v>
      </c>
      <c r="B65" s="7">
        <f>SUM(B62:B64)</f>
        <v>10287</v>
      </c>
      <c r="C65" s="7">
        <f>SUM(C62:C64)</f>
        <v>15038</v>
      </c>
      <c r="D65" s="3"/>
    </row>
    <row r="66" spans="1:4" ht="15.75" customHeight="1">
      <c r="A66" s="2" t="s">
        <v>172</v>
      </c>
      <c r="B66" s="8"/>
      <c r="C66" s="8"/>
      <c r="D66" s="3"/>
    </row>
    <row r="67" spans="1:4" ht="15.75" customHeight="1">
      <c r="A67" s="2" t="s">
        <v>80</v>
      </c>
      <c r="B67" s="8">
        <v>28877</v>
      </c>
      <c r="C67" s="8">
        <v>28877</v>
      </c>
      <c r="D67" s="3"/>
    </row>
    <row r="68" spans="1:4" ht="15.75" customHeight="1">
      <c r="A68" s="2" t="s">
        <v>175</v>
      </c>
      <c r="B68" s="8">
        <v>3600</v>
      </c>
      <c r="C68" s="8">
        <v>3600</v>
      </c>
      <c r="D68" s="3"/>
    </row>
    <row r="69" spans="1:3" ht="15.75" customHeight="1">
      <c r="A69" s="2" t="s">
        <v>168</v>
      </c>
      <c r="B69" s="8"/>
      <c r="C69" s="8">
        <v>5000</v>
      </c>
    </row>
    <row r="70" spans="1:3" ht="15.75" customHeight="1">
      <c r="A70" s="2" t="s">
        <v>174</v>
      </c>
      <c r="B70" s="8">
        <v>1000</v>
      </c>
      <c r="C70" s="8">
        <v>1000</v>
      </c>
    </row>
    <row r="71" spans="1:3" ht="15.75" customHeight="1">
      <c r="A71" s="19" t="s">
        <v>71</v>
      </c>
      <c r="B71" s="7">
        <f>SUM(B67:B70)</f>
        <v>33477</v>
      </c>
      <c r="C71" s="7">
        <f>SUM(C67:C70)</f>
        <v>38477</v>
      </c>
    </row>
    <row r="72" spans="1:3" ht="15.75" customHeight="1">
      <c r="A72" s="19" t="s">
        <v>73</v>
      </c>
      <c r="B72" s="7">
        <f>B65+B71</f>
        <v>43764</v>
      </c>
      <c r="C72" s="7">
        <f>C65+C71</f>
        <v>53515</v>
      </c>
    </row>
    <row r="73" spans="1:3" ht="15.75" customHeight="1">
      <c r="A73" s="6" t="s">
        <v>75</v>
      </c>
      <c r="B73" s="7">
        <f>B60+B65+B71</f>
        <v>528444</v>
      </c>
      <c r="C73" s="7">
        <f>C60+C65+C71</f>
        <v>583912</v>
      </c>
    </row>
  </sheetData>
  <mergeCells count="6">
    <mergeCell ref="A44:C44"/>
    <mergeCell ref="A1:D1"/>
    <mergeCell ref="B6:C6"/>
    <mergeCell ref="B42:C42"/>
    <mergeCell ref="A8:C8"/>
    <mergeCell ref="A2:C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Header>&amp;C9. melléklet
a 6/2012. (IV. 26.) önkormányzati rendelethez</oddHeader>
    <oddFooter>&amp;C&amp;P</oddFooter>
  </headerFooter>
  <rowBreaks count="1" manualBreakCount="1">
    <brk id="38" max="255" man="1"/>
  </row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91"/>
  <sheetViews>
    <sheetView workbookViewId="0" topLeftCell="A1">
      <selection activeCell="O105" sqref="O105"/>
    </sheetView>
  </sheetViews>
  <sheetFormatPr defaultColWidth="9.140625" defaultRowHeight="12.75"/>
  <cols>
    <col min="1" max="1" width="18.28125" style="0" customWidth="1"/>
    <col min="3" max="15" width="7.7109375" style="0" customWidth="1"/>
  </cols>
  <sheetData>
    <row r="1" spans="1:15" ht="12.75">
      <c r="A1" s="138" t="s">
        <v>359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5" ht="12.75">
      <c r="A2" s="138" t="s">
        <v>41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ht="12.75">
      <c r="O3" s="4" t="s">
        <v>372</v>
      </c>
    </row>
    <row r="4" spans="1:15" ht="12.75">
      <c r="A4" s="140" t="s">
        <v>41</v>
      </c>
      <c r="B4" s="118" t="s">
        <v>355</v>
      </c>
      <c r="C4" s="81" t="s">
        <v>343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ht="12.75">
      <c r="A5" s="140"/>
      <c r="B5" s="118"/>
      <c r="C5" s="64" t="s">
        <v>344</v>
      </c>
      <c r="D5" s="64" t="s">
        <v>345</v>
      </c>
      <c r="E5" s="64" t="s">
        <v>411</v>
      </c>
      <c r="F5" s="64" t="s">
        <v>346</v>
      </c>
      <c r="G5" s="64" t="s">
        <v>347</v>
      </c>
      <c r="H5" s="64" t="s">
        <v>348</v>
      </c>
      <c r="I5" s="64" t="s">
        <v>349</v>
      </c>
      <c r="J5" s="64" t="s">
        <v>350</v>
      </c>
      <c r="K5" s="64" t="s">
        <v>351</v>
      </c>
      <c r="L5" s="64" t="s">
        <v>352</v>
      </c>
      <c r="M5" s="64" t="s">
        <v>353</v>
      </c>
      <c r="N5" s="64" t="s">
        <v>354</v>
      </c>
      <c r="O5" s="65" t="s">
        <v>203</v>
      </c>
    </row>
    <row r="6" spans="1:15" ht="18" customHeight="1">
      <c r="A6" s="135" t="s">
        <v>357</v>
      </c>
      <c r="B6" s="66" t="s">
        <v>0</v>
      </c>
      <c r="C6" s="68">
        <v>17730</v>
      </c>
      <c r="D6" s="68">
        <v>17730</v>
      </c>
      <c r="E6" s="68">
        <v>17730</v>
      </c>
      <c r="F6" s="68">
        <v>17730</v>
      </c>
      <c r="G6" s="68">
        <v>17730</v>
      </c>
      <c r="H6" s="68">
        <v>17730</v>
      </c>
      <c r="I6" s="68">
        <v>17730</v>
      </c>
      <c r="J6" s="68">
        <v>17730</v>
      </c>
      <c r="K6" s="68">
        <v>17730</v>
      </c>
      <c r="L6" s="68">
        <v>17730</v>
      </c>
      <c r="M6" s="68">
        <v>17730</v>
      </c>
      <c r="N6" s="68">
        <v>18204</v>
      </c>
      <c r="O6" s="68">
        <f>SUM(C6:N6)</f>
        <v>213234</v>
      </c>
    </row>
    <row r="7" spans="1:15" ht="18" customHeight="1">
      <c r="A7" s="135"/>
      <c r="B7" s="66" t="s">
        <v>39</v>
      </c>
      <c r="C7" s="67">
        <v>18631</v>
      </c>
      <c r="D7" s="67">
        <v>18631</v>
      </c>
      <c r="E7" s="67">
        <v>18631</v>
      </c>
      <c r="F7" s="67">
        <v>18631</v>
      </c>
      <c r="G7" s="67">
        <v>18631</v>
      </c>
      <c r="H7" s="67">
        <v>18631</v>
      </c>
      <c r="I7" s="67">
        <v>18631</v>
      </c>
      <c r="J7" s="67">
        <v>18631</v>
      </c>
      <c r="K7" s="67">
        <v>18631</v>
      </c>
      <c r="L7" s="67">
        <v>20728</v>
      </c>
      <c r="M7" s="67">
        <v>20728</v>
      </c>
      <c r="N7" s="67">
        <v>21203</v>
      </c>
      <c r="O7" s="68">
        <f aca="true" t="shared" si="0" ref="O7:O46">SUM(C7:N7)</f>
        <v>230338</v>
      </c>
    </row>
    <row r="8" spans="1:15" ht="18" customHeight="1">
      <c r="A8" s="135" t="s">
        <v>356</v>
      </c>
      <c r="B8" s="66" t="s">
        <v>0</v>
      </c>
      <c r="C8" s="68">
        <v>4632</v>
      </c>
      <c r="D8" s="68">
        <v>4631</v>
      </c>
      <c r="E8" s="68">
        <v>4632</v>
      </c>
      <c r="F8" s="68">
        <v>4631</v>
      </c>
      <c r="G8" s="68">
        <v>4632</v>
      </c>
      <c r="H8" s="68">
        <v>4631</v>
      </c>
      <c r="I8" s="68">
        <v>4632</v>
      </c>
      <c r="J8" s="68">
        <v>4631</v>
      </c>
      <c r="K8" s="68">
        <v>4632</v>
      </c>
      <c r="L8" s="68">
        <v>4631</v>
      </c>
      <c r="M8" s="68">
        <v>4631</v>
      </c>
      <c r="N8" s="68">
        <v>4757</v>
      </c>
      <c r="O8" s="68">
        <f t="shared" si="0"/>
        <v>55703</v>
      </c>
    </row>
    <row r="9" spans="1:15" ht="18" customHeight="1">
      <c r="A9" s="135"/>
      <c r="B9" s="66" t="s">
        <v>39</v>
      </c>
      <c r="C9" s="67">
        <v>4793</v>
      </c>
      <c r="D9" s="67">
        <v>4792</v>
      </c>
      <c r="E9" s="67">
        <v>4793</v>
      </c>
      <c r="F9" s="67">
        <v>4792</v>
      </c>
      <c r="G9" s="67">
        <v>4793</v>
      </c>
      <c r="H9" s="67">
        <v>4792</v>
      </c>
      <c r="I9" s="67">
        <v>4793</v>
      </c>
      <c r="J9" s="67">
        <v>4792</v>
      </c>
      <c r="K9" s="67">
        <v>4793</v>
      </c>
      <c r="L9" s="67">
        <v>5711</v>
      </c>
      <c r="M9" s="67">
        <v>5711</v>
      </c>
      <c r="N9" s="67">
        <v>5839</v>
      </c>
      <c r="O9" s="68">
        <f t="shared" si="0"/>
        <v>60394</v>
      </c>
    </row>
    <row r="10" spans="1:15" ht="18" customHeight="1">
      <c r="A10" s="136" t="s">
        <v>358</v>
      </c>
      <c r="B10" s="66" t="s">
        <v>0</v>
      </c>
      <c r="C10" s="68">
        <v>12500</v>
      </c>
      <c r="D10" s="68">
        <v>11800</v>
      </c>
      <c r="E10" s="68">
        <v>10500</v>
      </c>
      <c r="F10" s="68">
        <v>9700</v>
      </c>
      <c r="G10" s="68">
        <v>9600</v>
      </c>
      <c r="H10" s="68">
        <v>8991</v>
      </c>
      <c r="I10" s="68">
        <v>7200</v>
      </c>
      <c r="J10" s="68">
        <v>7200</v>
      </c>
      <c r="K10" s="68">
        <v>17800</v>
      </c>
      <c r="L10" s="68">
        <v>8100</v>
      </c>
      <c r="M10" s="68">
        <v>10500</v>
      </c>
      <c r="N10" s="68">
        <v>11000</v>
      </c>
      <c r="O10" s="68">
        <f t="shared" si="0"/>
        <v>124891</v>
      </c>
    </row>
    <row r="11" spans="1:15" ht="18" customHeight="1">
      <c r="A11" s="137"/>
      <c r="B11" s="66" t="s">
        <v>39</v>
      </c>
      <c r="C11" s="67">
        <v>12628</v>
      </c>
      <c r="D11" s="67">
        <v>11928</v>
      </c>
      <c r="E11" s="67">
        <v>10628</v>
      </c>
      <c r="F11" s="67">
        <v>9828</v>
      </c>
      <c r="G11" s="67">
        <v>9728</v>
      </c>
      <c r="H11" s="67">
        <v>9119</v>
      </c>
      <c r="I11" s="67">
        <v>7328</v>
      </c>
      <c r="J11" s="67">
        <v>7328</v>
      </c>
      <c r="K11" s="67">
        <v>17928</v>
      </c>
      <c r="L11" s="67">
        <v>12054</v>
      </c>
      <c r="M11" s="67">
        <v>14454</v>
      </c>
      <c r="N11" s="67">
        <v>14960</v>
      </c>
      <c r="O11" s="68">
        <f t="shared" si="0"/>
        <v>137911</v>
      </c>
    </row>
    <row r="12" spans="1:15" ht="18" customHeight="1">
      <c r="A12" s="128" t="s">
        <v>360</v>
      </c>
      <c r="B12" s="66" t="s">
        <v>0</v>
      </c>
      <c r="C12" s="67"/>
      <c r="D12" s="67">
        <v>1000</v>
      </c>
      <c r="E12" s="67">
        <v>1200</v>
      </c>
      <c r="F12" s="67">
        <v>500</v>
      </c>
      <c r="G12" s="67">
        <v>1000</v>
      </c>
      <c r="H12" s="67">
        <v>500</v>
      </c>
      <c r="I12" s="67">
        <v>1000</v>
      </c>
      <c r="J12" s="67">
        <v>1000</v>
      </c>
      <c r="K12" s="67">
        <v>1512</v>
      </c>
      <c r="L12" s="67">
        <v>500</v>
      </c>
      <c r="M12" s="67">
        <v>600</v>
      </c>
      <c r="N12" s="67">
        <v>500</v>
      </c>
      <c r="O12" s="68">
        <f t="shared" si="0"/>
        <v>9312</v>
      </c>
    </row>
    <row r="13" spans="1:15" ht="18" customHeight="1">
      <c r="A13" s="129"/>
      <c r="B13" s="66" t="s">
        <v>39</v>
      </c>
      <c r="C13" s="67"/>
      <c r="D13" s="67">
        <v>1000</v>
      </c>
      <c r="E13" s="67">
        <v>1200</v>
      </c>
      <c r="F13" s="67">
        <v>500</v>
      </c>
      <c r="G13" s="67">
        <v>1000</v>
      </c>
      <c r="H13" s="67">
        <v>500</v>
      </c>
      <c r="I13" s="67">
        <v>1288</v>
      </c>
      <c r="J13" s="67">
        <v>1288</v>
      </c>
      <c r="K13" s="67">
        <v>1800</v>
      </c>
      <c r="L13" s="67">
        <v>788</v>
      </c>
      <c r="M13" s="67">
        <v>888</v>
      </c>
      <c r="N13" s="67">
        <v>793</v>
      </c>
      <c r="O13" s="68">
        <f t="shared" si="0"/>
        <v>11045</v>
      </c>
    </row>
    <row r="14" spans="1:15" ht="18" customHeight="1">
      <c r="A14" s="128" t="s">
        <v>361</v>
      </c>
      <c r="B14" s="66" t="s">
        <v>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8">
        <f t="shared" si="0"/>
        <v>0</v>
      </c>
    </row>
    <row r="15" spans="1:15" ht="18" customHeight="1">
      <c r="A15" s="129"/>
      <c r="B15" s="66" t="s">
        <v>39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8">
        <f t="shared" si="0"/>
        <v>0</v>
      </c>
    </row>
    <row r="16" spans="1:15" ht="18" customHeight="1">
      <c r="A16" s="128" t="s">
        <v>362</v>
      </c>
      <c r="B16" s="66" t="s">
        <v>0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8">
        <f t="shared" si="0"/>
        <v>0</v>
      </c>
    </row>
    <row r="17" spans="1:15" ht="18" customHeight="1">
      <c r="A17" s="129"/>
      <c r="B17" s="66" t="s">
        <v>39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8">
        <f t="shared" si="0"/>
        <v>0</v>
      </c>
    </row>
    <row r="18" spans="1:15" ht="18" customHeight="1">
      <c r="A18" s="128" t="s">
        <v>126</v>
      </c>
      <c r="B18" s="66" t="s">
        <v>0</v>
      </c>
      <c r="C18" s="67">
        <v>7240</v>
      </c>
      <c r="D18" s="67">
        <v>7100</v>
      </c>
      <c r="E18" s="67">
        <v>6300</v>
      </c>
      <c r="F18" s="67">
        <v>6200</v>
      </c>
      <c r="G18" s="67">
        <v>6700</v>
      </c>
      <c r="H18" s="67">
        <v>5800</v>
      </c>
      <c r="I18" s="67">
        <v>5700</v>
      </c>
      <c r="J18" s="67">
        <v>6200</v>
      </c>
      <c r="K18" s="67">
        <v>6000</v>
      </c>
      <c r="L18" s="67">
        <v>6100</v>
      </c>
      <c r="M18" s="67">
        <v>6200</v>
      </c>
      <c r="N18" s="67">
        <v>7000</v>
      </c>
      <c r="O18" s="68">
        <f t="shared" si="0"/>
        <v>76540</v>
      </c>
    </row>
    <row r="19" spans="1:15" ht="18" customHeight="1">
      <c r="A19" s="134"/>
      <c r="B19" s="66" t="s">
        <v>39</v>
      </c>
      <c r="C19" s="67">
        <v>7240</v>
      </c>
      <c r="D19" s="67">
        <v>7100</v>
      </c>
      <c r="E19" s="67">
        <v>6300</v>
      </c>
      <c r="F19" s="67">
        <v>6200</v>
      </c>
      <c r="G19" s="67">
        <v>6700</v>
      </c>
      <c r="H19" s="67">
        <v>5906</v>
      </c>
      <c r="I19" s="67">
        <v>5700</v>
      </c>
      <c r="J19" s="67">
        <v>6200</v>
      </c>
      <c r="K19" s="67">
        <v>6000</v>
      </c>
      <c r="L19" s="67">
        <v>10794</v>
      </c>
      <c r="M19" s="67">
        <v>10894</v>
      </c>
      <c r="N19" s="67">
        <v>11675</v>
      </c>
      <c r="O19" s="68">
        <f t="shared" si="0"/>
        <v>90709</v>
      </c>
    </row>
    <row r="20" spans="1:15" ht="18" customHeight="1">
      <c r="A20" s="130" t="s">
        <v>363</v>
      </c>
      <c r="B20" s="66" t="s">
        <v>0</v>
      </c>
      <c r="C20" s="68">
        <f>C18+C16+C14+C12</f>
        <v>7240</v>
      </c>
      <c r="D20" s="68">
        <f aca="true" t="shared" si="1" ref="D20:O20">D18+D16+D14+D12</f>
        <v>8100</v>
      </c>
      <c r="E20" s="68">
        <f t="shared" si="1"/>
        <v>7500</v>
      </c>
      <c r="F20" s="68">
        <f t="shared" si="1"/>
        <v>6700</v>
      </c>
      <c r="G20" s="68">
        <f t="shared" si="1"/>
        <v>7700</v>
      </c>
      <c r="H20" s="68">
        <f t="shared" si="1"/>
        <v>6300</v>
      </c>
      <c r="I20" s="68">
        <f t="shared" si="1"/>
        <v>6700</v>
      </c>
      <c r="J20" s="68">
        <f t="shared" si="1"/>
        <v>7200</v>
      </c>
      <c r="K20" s="68">
        <f t="shared" si="1"/>
        <v>7512</v>
      </c>
      <c r="L20" s="68">
        <f t="shared" si="1"/>
        <v>6600</v>
      </c>
      <c r="M20" s="68">
        <f t="shared" si="1"/>
        <v>6800</v>
      </c>
      <c r="N20" s="68">
        <f t="shared" si="1"/>
        <v>7500</v>
      </c>
      <c r="O20" s="68">
        <f t="shared" si="1"/>
        <v>85852</v>
      </c>
    </row>
    <row r="21" spans="1:15" ht="18" customHeight="1">
      <c r="A21" s="131"/>
      <c r="B21" s="66" t="s">
        <v>39</v>
      </c>
      <c r="C21" s="68">
        <f>C19+C17+C15+C13</f>
        <v>7240</v>
      </c>
      <c r="D21" s="68">
        <f aca="true" t="shared" si="2" ref="D21:O21">D19+D17+D15+D13</f>
        <v>8100</v>
      </c>
      <c r="E21" s="68">
        <f t="shared" si="2"/>
        <v>7500</v>
      </c>
      <c r="F21" s="68">
        <f t="shared" si="2"/>
        <v>6700</v>
      </c>
      <c r="G21" s="68">
        <f t="shared" si="2"/>
        <v>7700</v>
      </c>
      <c r="H21" s="68">
        <f t="shared" si="2"/>
        <v>6406</v>
      </c>
      <c r="I21" s="68">
        <f t="shared" si="2"/>
        <v>6988</v>
      </c>
      <c r="J21" s="68">
        <f t="shared" si="2"/>
        <v>7488</v>
      </c>
      <c r="K21" s="68">
        <f t="shared" si="2"/>
        <v>7800</v>
      </c>
      <c r="L21" s="68">
        <f t="shared" si="2"/>
        <v>11582</v>
      </c>
      <c r="M21" s="68">
        <f t="shared" si="2"/>
        <v>11782</v>
      </c>
      <c r="N21" s="68">
        <f t="shared" si="2"/>
        <v>12468</v>
      </c>
      <c r="O21" s="68">
        <f t="shared" si="2"/>
        <v>101754</v>
      </c>
    </row>
    <row r="22" spans="1:15" ht="18" customHeight="1">
      <c r="A22" s="128" t="s">
        <v>140</v>
      </c>
      <c r="B22" s="66" t="s">
        <v>0</v>
      </c>
      <c r="C22" s="67"/>
      <c r="D22" s="67"/>
      <c r="E22" s="67">
        <v>900</v>
      </c>
      <c r="F22" s="67"/>
      <c r="G22" s="67"/>
      <c r="H22" s="67"/>
      <c r="I22" s="67"/>
      <c r="J22" s="67"/>
      <c r="K22" s="67"/>
      <c r="L22" s="67"/>
      <c r="M22" s="67"/>
      <c r="N22" s="67"/>
      <c r="O22" s="68">
        <f t="shared" si="0"/>
        <v>900</v>
      </c>
    </row>
    <row r="23" spans="1:15" ht="18" customHeight="1">
      <c r="A23" s="129"/>
      <c r="B23" s="66" t="s">
        <v>39</v>
      </c>
      <c r="C23" s="67"/>
      <c r="D23" s="67"/>
      <c r="E23" s="67">
        <v>900</v>
      </c>
      <c r="F23" s="67"/>
      <c r="G23" s="67"/>
      <c r="H23" s="67"/>
      <c r="I23" s="67"/>
      <c r="J23" s="67"/>
      <c r="K23" s="67"/>
      <c r="L23" s="67">
        <v>175</v>
      </c>
      <c r="M23" s="67">
        <v>175</v>
      </c>
      <c r="N23" s="67">
        <v>175</v>
      </c>
      <c r="O23" s="68">
        <f t="shared" si="0"/>
        <v>1425</v>
      </c>
    </row>
    <row r="24" spans="1:15" ht="18" customHeight="1">
      <c r="A24" s="128" t="s">
        <v>364</v>
      </c>
      <c r="B24" s="66" t="s">
        <v>0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8">
        <f t="shared" si="0"/>
        <v>0</v>
      </c>
    </row>
    <row r="25" spans="1:15" ht="18" customHeight="1">
      <c r="A25" s="129"/>
      <c r="B25" s="66" t="s">
        <v>39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8">
        <f t="shared" si="0"/>
        <v>0</v>
      </c>
    </row>
    <row r="26" spans="1:15" ht="18" customHeight="1">
      <c r="A26" s="128" t="s">
        <v>142</v>
      </c>
      <c r="B26" s="66" t="s">
        <v>0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8">
        <f t="shared" si="0"/>
        <v>0</v>
      </c>
    </row>
    <row r="27" spans="1:15" ht="18" customHeight="1">
      <c r="A27" s="129"/>
      <c r="B27" s="66" t="s">
        <v>39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8">
        <f t="shared" si="0"/>
        <v>0</v>
      </c>
    </row>
    <row r="28" spans="1:15" ht="18" customHeight="1">
      <c r="A28" s="128" t="s">
        <v>365</v>
      </c>
      <c r="B28" s="66" t="s">
        <v>0</v>
      </c>
      <c r="C28" s="67"/>
      <c r="D28" s="67"/>
      <c r="E28" s="67">
        <v>225</v>
      </c>
      <c r="F28" s="67"/>
      <c r="G28" s="67"/>
      <c r="H28" s="67"/>
      <c r="I28" s="67"/>
      <c r="J28" s="67"/>
      <c r="K28" s="67"/>
      <c r="L28" s="67"/>
      <c r="M28" s="67"/>
      <c r="N28" s="67"/>
      <c r="O28" s="68">
        <f t="shared" si="0"/>
        <v>225</v>
      </c>
    </row>
    <row r="29" spans="1:15" ht="18" customHeight="1">
      <c r="A29" s="129"/>
      <c r="B29" s="66" t="s">
        <v>39</v>
      </c>
      <c r="C29" s="67"/>
      <c r="D29" s="67"/>
      <c r="E29" s="67">
        <v>225</v>
      </c>
      <c r="F29" s="67"/>
      <c r="G29" s="67"/>
      <c r="H29" s="67"/>
      <c r="I29" s="67"/>
      <c r="J29" s="67"/>
      <c r="K29" s="67"/>
      <c r="L29" s="67">
        <v>44</v>
      </c>
      <c r="M29" s="67">
        <v>44</v>
      </c>
      <c r="N29" s="67">
        <v>76</v>
      </c>
      <c r="O29" s="68">
        <f t="shared" si="0"/>
        <v>389</v>
      </c>
    </row>
    <row r="30" spans="1:15" ht="18" customHeight="1">
      <c r="A30" s="130" t="s">
        <v>366</v>
      </c>
      <c r="B30" s="66" t="s">
        <v>0</v>
      </c>
      <c r="C30" s="68">
        <f>C22+C24+C26+C28</f>
        <v>0</v>
      </c>
      <c r="D30" s="68">
        <f aca="true" t="shared" si="3" ref="D30:O30">D22+D24+D26+D28</f>
        <v>0</v>
      </c>
      <c r="E30" s="68">
        <f t="shared" si="3"/>
        <v>1125</v>
      </c>
      <c r="F30" s="68">
        <f t="shared" si="3"/>
        <v>0</v>
      </c>
      <c r="G30" s="68">
        <f t="shared" si="3"/>
        <v>0</v>
      </c>
      <c r="H30" s="68">
        <f t="shared" si="3"/>
        <v>0</v>
      </c>
      <c r="I30" s="68">
        <f t="shared" si="3"/>
        <v>0</v>
      </c>
      <c r="J30" s="68">
        <f t="shared" si="3"/>
        <v>0</v>
      </c>
      <c r="K30" s="68">
        <f t="shared" si="3"/>
        <v>0</v>
      </c>
      <c r="L30" s="68">
        <f t="shared" si="3"/>
        <v>0</v>
      </c>
      <c r="M30" s="68">
        <f t="shared" si="3"/>
        <v>0</v>
      </c>
      <c r="N30" s="68">
        <f t="shared" si="3"/>
        <v>0</v>
      </c>
      <c r="O30" s="68">
        <f t="shared" si="3"/>
        <v>1125</v>
      </c>
    </row>
    <row r="31" spans="1:15" ht="18" customHeight="1">
      <c r="A31" s="131"/>
      <c r="B31" s="66" t="s">
        <v>39</v>
      </c>
      <c r="C31" s="68">
        <f>C23+C25+C27+C29</f>
        <v>0</v>
      </c>
      <c r="D31" s="68">
        <f aca="true" t="shared" si="4" ref="D31:O31">D23+D25+D27+D29</f>
        <v>0</v>
      </c>
      <c r="E31" s="68">
        <f t="shared" si="4"/>
        <v>1125</v>
      </c>
      <c r="F31" s="68">
        <f t="shared" si="4"/>
        <v>0</v>
      </c>
      <c r="G31" s="68">
        <f t="shared" si="4"/>
        <v>0</v>
      </c>
      <c r="H31" s="68">
        <f t="shared" si="4"/>
        <v>0</v>
      </c>
      <c r="I31" s="68">
        <f t="shared" si="4"/>
        <v>0</v>
      </c>
      <c r="J31" s="68">
        <f t="shared" si="4"/>
        <v>0</v>
      </c>
      <c r="K31" s="68">
        <f t="shared" si="4"/>
        <v>0</v>
      </c>
      <c r="L31" s="68">
        <f t="shared" si="4"/>
        <v>219</v>
      </c>
      <c r="M31" s="68">
        <f t="shared" si="4"/>
        <v>219</v>
      </c>
      <c r="N31" s="68">
        <f t="shared" si="4"/>
        <v>251</v>
      </c>
      <c r="O31" s="68">
        <f t="shared" si="4"/>
        <v>1814</v>
      </c>
    </row>
    <row r="32" spans="1:15" ht="18" customHeight="1">
      <c r="A32" s="128" t="s">
        <v>148</v>
      </c>
      <c r="B32" s="66" t="s">
        <v>0</v>
      </c>
      <c r="C32" s="67">
        <v>370</v>
      </c>
      <c r="D32" s="67">
        <v>625</v>
      </c>
      <c r="E32" s="67">
        <v>2400</v>
      </c>
      <c r="F32" s="67">
        <v>1600</v>
      </c>
      <c r="G32" s="67"/>
      <c r="H32" s="67"/>
      <c r="I32" s="67"/>
      <c r="J32" s="67"/>
      <c r="K32" s="67">
        <v>640</v>
      </c>
      <c r="L32" s="67"/>
      <c r="M32" s="67"/>
      <c r="N32" s="67"/>
      <c r="O32" s="68">
        <f t="shared" si="0"/>
        <v>5635</v>
      </c>
    </row>
    <row r="33" spans="1:15" ht="18" customHeight="1">
      <c r="A33" s="129"/>
      <c r="B33" s="66" t="s">
        <v>39</v>
      </c>
      <c r="C33" s="67">
        <v>370</v>
      </c>
      <c r="D33" s="67">
        <v>625</v>
      </c>
      <c r="E33" s="67">
        <v>2400</v>
      </c>
      <c r="F33" s="67">
        <v>1600</v>
      </c>
      <c r="G33" s="67"/>
      <c r="H33" s="67"/>
      <c r="I33" s="67"/>
      <c r="J33" s="67"/>
      <c r="K33" s="67">
        <v>640</v>
      </c>
      <c r="L33" s="67">
        <v>1965</v>
      </c>
      <c r="M33" s="67">
        <v>1965</v>
      </c>
      <c r="N33" s="67">
        <v>1964</v>
      </c>
      <c r="O33" s="68">
        <f t="shared" si="0"/>
        <v>11529</v>
      </c>
    </row>
    <row r="34" spans="1:15" ht="18" customHeight="1">
      <c r="A34" s="128" t="s">
        <v>156</v>
      </c>
      <c r="B34" s="66" t="s">
        <v>0</v>
      </c>
      <c r="C34" s="67">
        <v>92</v>
      </c>
      <c r="D34" s="67">
        <v>375</v>
      </c>
      <c r="E34" s="67"/>
      <c r="F34" s="67">
        <v>400</v>
      </c>
      <c r="G34" s="67"/>
      <c r="H34" s="67"/>
      <c r="I34" s="67"/>
      <c r="J34" s="67"/>
      <c r="K34" s="67">
        <v>160</v>
      </c>
      <c r="L34" s="67"/>
      <c r="M34" s="67"/>
      <c r="N34" s="67"/>
      <c r="O34" s="68">
        <f t="shared" si="0"/>
        <v>1027</v>
      </c>
    </row>
    <row r="35" spans="1:15" ht="18" customHeight="1">
      <c r="A35" s="129"/>
      <c r="B35" s="66" t="s">
        <v>39</v>
      </c>
      <c r="C35" s="67">
        <v>92</v>
      </c>
      <c r="D35" s="67">
        <v>375</v>
      </c>
      <c r="E35" s="67"/>
      <c r="F35" s="67">
        <v>400</v>
      </c>
      <c r="G35" s="67"/>
      <c r="H35" s="67"/>
      <c r="I35" s="67"/>
      <c r="J35" s="67"/>
      <c r="K35" s="67">
        <v>160</v>
      </c>
      <c r="L35" s="67">
        <v>222</v>
      </c>
      <c r="M35" s="67">
        <v>222</v>
      </c>
      <c r="N35" s="67">
        <v>224</v>
      </c>
      <c r="O35" s="68">
        <f t="shared" si="0"/>
        <v>1695</v>
      </c>
    </row>
    <row r="36" spans="1:15" ht="18" customHeight="1">
      <c r="A36" s="128" t="s">
        <v>155</v>
      </c>
      <c r="B36" s="66" t="s">
        <v>0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8">
        <f t="shared" si="0"/>
        <v>0</v>
      </c>
    </row>
    <row r="37" spans="1:15" ht="18" customHeight="1">
      <c r="A37" s="129"/>
      <c r="B37" s="66" t="s">
        <v>39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8">
        <f t="shared" si="0"/>
        <v>0</v>
      </c>
    </row>
    <row r="38" spans="1:15" ht="18" customHeight="1">
      <c r="A38" s="132" t="s">
        <v>367</v>
      </c>
      <c r="B38" s="66" t="s">
        <v>0</v>
      </c>
      <c r="C38" s="68">
        <f>C32+C34+C36</f>
        <v>462</v>
      </c>
      <c r="D38" s="68">
        <f aca="true" t="shared" si="5" ref="D38:N38">D32+D34+D36</f>
        <v>1000</v>
      </c>
      <c r="E38" s="68">
        <f t="shared" si="5"/>
        <v>2400</v>
      </c>
      <c r="F38" s="68">
        <f t="shared" si="5"/>
        <v>2000</v>
      </c>
      <c r="G38" s="68">
        <f t="shared" si="5"/>
        <v>0</v>
      </c>
      <c r="H38" s="68">
        <f t="shared" si="5"/>
        <v>0</v>
      </c>
      <c r="I38" s="68">
        <f t="shared" si="5"/>
        <v>0</v>
      </c>
      <c r="J38" s="68">
        <f t="shared" si="5"/>
        <v>0</v>
      </c>
      <c r="K38" s="68">
        <f t="shared" si="5"/>
        <v>800</v>
      </c>
      <c r="L38" s="68">
        <f t="shared" si="5"/>
        <v>0</v>
      </c>
      <c r="M38" s="68">
        <f t="shared" si="5"/>
        <v>0</v>
      </c>
      <c r="N38" s="68">
        <f t="shared" si="5"/>
        <v>0</v>
      </c>
      <c r="O38" s="68">
        <f t="shared" si="0"/>
        <v>6662</v>
      </c>
    </row>
    <row r="39" spans="1:15" ht="18" customHeight="1">
      <c r="A39" s="133"/>
      <c r="B39" s="66" t="s">
        <v>39</v>
      </c>
      <c r="C39" s="68">
        <v>462</v>
      </c>
      <c r="D39" s="68">
        <v>1000</v>
      </c>
      <c r="E39" s="68">
        <v>2400</v>
      </c>
      <c r="F39" s="68">
        <v>2000</v>
      </c>
      <c r="G39" s="68">
        <v>0</v>
      </c>
      <c r="H39" s="68">
        <v>0</v>
      </c>
      <c r="I39" s="68">
        <v>0</v>
      </c>
      <c r="J39" s="68">
        <v>0</v>
      </c>
      <c r="K39" s="68">
        <v>800</v>
      </c>
      <c r="L39" s="68">
        <v>2187</v>
      </c>
      <c r="M39" s="68">
        <v>2187</v>
      </c>
      <c r="N39" s="68">
        <v>2188</v>
      </c>
      <c r="O39" s="68">
        <f t="shared" si="0"/>
        <v>13224</v>
      </c>
    </row>
    <row r="40" spans="1:15" ht="18" customHeight="1">
      <c r="A40" s="130" t="s">
        <v>368</v>
      </c>
      <c r="B40" s="66" t="s">
        <v>0</v>
      </c>
      <c r="C40" s="67"/>
      <c r="D40" s="67"/>
      <c r="E40" s="67">
        <v>400</v>
      </c>
      <c r="F40" s="67">
        <v>29077</v>
      </c>
      <c r="G40" s="67">
        <v>200</v>
      </c>
      <c r="H40" s="67"/>
      <c r="I40" s="67">
        <v>1800</v>
      </c>
      <c r="J40" s="67">
        <v>200</v>
      </c>
      <c r="K40" s="67"/>
      <c r="L40" s="67">
        <v>1800</v>
      </c>
      <c r="M40" s="67"/>
      <c r="N40" s="67"/>
      <c r="O40" s="68">
        <f t="shared" si="0"/>
        <v>33477</v>
      </c>
    </row>
    <row r="41" spans="1:15" ht="18" customHeight="1">
      <c r="A41" s="131"/>
      <c r="B41" s="66" t="s">
        <v>39</v>
      </c>
      <c r="C41" s="67"/>
      <c r="D41" s="67"/>
      <c r="E41" s="67">
        <v>400</v>
      </c>
      <c r="F41" s="67">
        <v>30743</v>
      </c>
      <c r="G41" s="67">
        <v>200</v>
      </c>
      <c r="H41" s="67"/>
      <c r="I41" s="67">
        <v>3466</v>
      </c>
      <c r="J41" s="67">
        <v>200</v>
      </c>
      <c r="K41" s="67"/>
      <c r="L41" s="67">
        <v>1800</v>
      </c>
      <c r="M41" s="67">
        <v>1668</v>
      </c>
      <c r="N41" s="67"/>
      <c r="O41" s="68">
        <f t="shared" si="0"/>
        <v>38477</v>
      </c>
    </row>
    <row r="42" spans="1:15" ht="18" customHeight="1">
      <c r="A42" s="130" t="s">
        <v>369</v>
      </c>
      <c r="B42" s="66" t="s">
        <v>0</v>
      </c>
      <c r="C42" s="68">
        <f>C38+C30+C40+C20+C10+C8+C6</f>
        <v>42564</v>
      </c>
      <c r="D42" s="68">
        <f aca="true" t="shared" si="6" ref="D42:N42">D38+D30+D40+D20+D10+D8+D6</f>
        <v>43261</v>
      </c>
      <c r="E42" s="68">
        <f t="shared" si="6"/>
        <v>44287</v>
      </c>
      <c r="F42" s="68">
        <f t="shared" si="6"/>
        <v>69838</v>
      </c>
      <c r="G42" s="68">
        <f t="shared" si="6"/>
        <v>39862</v>
      </c>
      <c r="H42" s="68">
        <f t="shared" si="6"/>
        <v>37652</v>
      </c>
      <c r="I42" s="68">
        <f t="shared" si="6"/>
        <v>38062</v>
      </c>
      <c r="J42" s="68">
        <f t="shared" si="6"/>
        <v>36961</v>
      </c>
      <c r="K42" s="68">
        <f t="shared" si="6"/>
        <v>48474</v>
      </c>
      <c r="L42" s="68">
        <f t="shared" si="6"/>
        <v>38861</v>
      </c>
      <c r="M42" s="68">
        <f t="shared" si="6"/>
        <v>39661</v>
      </c>
      <c r="N42" s="68">
        <f t="shared" si="6"/>
        <v>41461</v>
      </c>
      <c r="O42" s="68">
        <f t="shared" si="0"/>
        <v>520944</v>
      </c>
    </row>
    <row r="43" spans="1:15" ht="18" customHeight="1">
      <c r="A43" s="131"/>
      <c r="B43" s="66" t="s">
        <v>39</v>
      </c>
      <c r="C43" s="68">
        <f aca="true" t="shared" si="7" ref="C43:N43">C7+C9+C11+C21+C31+C39+C41</f>
        <v>43754</v>
      </c>
      <c r="D43" s="68">
        <f t="shared" si="7"/>
        <v>44451</v>
      </c>
      <c r="E43" s="68">
        <f t="shared" si="7"/>
        <v>45477</v>
      </c>
      <c r="F43" s="68">
        <f t="shared" si="7"/>
        <v>72694</v>
      </c>
      <c r="G43" s="68">
        <f t="shared" si="7"/>
        <v>41052</v>
      </c>
      <c r="H43" s="68">
        <f t="shared" si="7"/>
        <v>38948</v>
      </c>
      <c r="I43" s="68">
        <f t="shared" si="7"/>
        <v>41206</v>
      </c>
      <c r="J43" s="68">
        <f t="shared" si="7"/>
        <v>38439</v>
      </c>
      <c r="K43" s="68">
        <f t="shared" si="7"/>
        <v>49952</v>
      </c>
      <c r="L43" s="68">
        <f t="shared" si="7"/>
        <v>54281</v>
      </c>
      <c r="M43" s="68">
        <f t="shared" si="7"/>
        <v>56749</v>
      </c>
      <c r="N43" s="67">
        <f t="shared" si="7"/>
        <v>56909</v>
      </c>
      <c r="O43" s="68">
        <f t="shared" si="0"/>
        <v>583912</v>
      </c>
    </row>
    <row r="44" spans="1:15" ht="18" customHeight="1">
      <c r="A44" s="128" t="s">
        <v>370</v>
      </c>
      <c r="B44" s="66" t="s">
        <v>0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>
        <v>7500</v>
      </c>
      <c r="O44" s="68">
        <f t="shared" si="0"/>
        <v>7500</v>
      </c>
    </row>
    <row r="45" spans="1:15" ht="18" customHeight="1">
      <c r="A45" s="129"/>
      <c r="B45" s="66" t="s">
        <v>39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>
        <v>0</v>
      </c>
      <c r="O45" s="68">
        <f t="shared" si="0"/>
        <v>0</v>
      </c>
    </row>
    <row r="46" spans="1:15" ht="18" customHeight="1">
      <c r="A46" s="130" t="s">
        <v>371</v>
      </c>
      <c r="B46" s="66" t="s">
        <v>0</v>
      </c>
      <c r="C46" s="68">
        <f>C44+C42</f>
        <v>42564</v>
      </c>
      <c r="D46" s="68">
        <f aca="true" t="shared" si="8" ref="D46:N46">D44+D42</f>
        <v>43261</v>
      </c>
      <c r="E46" s="68">
        <f t="shared" si="8"/>
        <v>44287</v>
      </c>
      <c r="F46" s="68">
        <f t="shared" si="8"/>
        <v>69838</v>
      </c>
      <c r="G46" s="68">
        <f t="shared" si="8"/>
        <v>39862</v>
      </c>
      <c r="H46" s="68">
        <f t="shared" si="8"/>
        <v>37652</v>
      </c>
      <c r="I46" s="68">
        <f t="shared" si="8"/>
        <v>38062</v>
      </c>
      <c r="J46" s="68">
        <f t="shared" si="8"/>
        <v>36961</v>
      </c>
      <c r="K46" s="68">
        <f t="shared" si="8"/>
        <v>48474</v>
      </c>
      <c r="L46" s="68">
        <f t="shared" si="8"/>
        <v>38861</v>
      </c>
      <c r="M46" s="68">
        <f t="shared" si="8"/>
        <v>39661</v>
      </c>
      <c r="N46" s="68">
        <f t="shared" si="8"/>
        <v>48961</v>
      </c>
      <c r="O46" s="68">
        <f t="shared" si="0"/>
        <v>528444</v>
      </c>
    </row>
    <row r="47" spans="1:15" ht="18" customHeight="1">
      <c r="A47" s="131"/>
      <c r="B47" s="66" t="s">
        <v>39</v>
      </c>
      <c r="C47" s="68">
        <f>C45+C43</f>
        <v>43754</v>
      </c>
      <c r="D47" s="68">
        <f aca="true" t="shared" si="9" ref="D47:O47">D45+D43</f>
        <v>44451</v>
      </c>
      <c r="E47" s="68">
        <f t="shared" si="9"/>
        <v>45477</v>
      </c>
      <c r="F47" s="68">
        <f t="shared" si="9"/>
        <v>72694</v>
      </c>
      <c r="G47" s="68">
        <f t="shared" si="9"/>
        <v>41052</v>
      </c>
      <c r="H47" s="68">
        <f t="shared" si="9"/>
        <v>38948</v>
      </c>
      <c r="I47" s="68">
        <f t="shared" si="9"/>
        <v>41206</v>
      </c>
      <c r="J47" s="68">
        <f t="shared" si="9"/>
        <v>38439</v>
      </c>
      <c r="K47" s="68">
        <f t="shared" si="9"/>
        <v>49952</v>
      </c>
      <c r="L47" s="68">
        <f t="shared" si="9"/>
        <v>54281</v>
      </c>
      <c r="M47" s="68">
        <f t="shared" si="9"/>
        <v>56749</v>
      </c>
      <c r="N47" s="68">
        <f t="shared" si="9"/>
        <v>56909</v>
      </c>
      <c r="O47" s="68">
        <f t="shared" si="9"/>
        <v>583912</v>
      </c>
    </row>
    <row r="48" spans="3:15" ht="12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3:15" ht="12.7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3:15" ht="12.7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3:15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3:15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3:15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3:15" ht="12.7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3:15" ht="12.7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>
      <c r="A56" s="138" t="s">
        <v>399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</row>
    <row r="57" ht="12.75">
      <c r="O57" s="4" t="s">
        <v>372</v>
      </c>
    </row>
    <row r="58" spans="1:15" ht="12.75">
      <c r="A58" s="140" t="s">
        <v>40</v>
      </c>
      <c r="B58" s="118" t="s">
        <v>355</v>
      </c>
      <c r="C58" s="81" t="s">
        <v>373</v>
      </c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1:15" ht="12.75">
      <c r="A59" s="140"/>
      <c r="B59" s="118"/>
      <c r="C59" s="64" t="s">
        <v>344</v>
      </c>
      <c r="D59" s="64" t="s">
        <v>345</v>
      </c>
      <c r="E59" s="64" t="s">
        <v>411</v>
      </c>
      <c r="F59" s="64" t="s">
        <v>346</v>
      </c>
      <c r="G59" s="64" t="s">
        <v>347</v>
      </c>
      <c r="H59" s="64" t="s">
        <v>348</v>
      </c>
      <c r="I59" s="64" t="s">
        <v>349</v>
      </c>
      <c r="J59" s="64" t="s">
        <v>350</v>
      </c>
      <c r="K59" s="64" t="s">
        <v>351</v>
      </c>
      <c r="L59" s="64" t="s">
        <v>352</v>
      </c>
      <c r="M59" s="64" t="s">
        <v>353</v>
      </c>
      <c r="N59" s="64" t="s">
        <v>354</v>
      </c>
      <c r="O59" s="65" t="s">
        <v>203</v>
      </c>
    </row>
    <row r="60" spans="1:15" ht="16.5" customHeight="1">
      <c r="A60" s="141" t="s">
        <v>374</v>
      </c>
      <c r="B60" s="66" t="s">
        <v>0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70">
        <f>SUM(C60:N60)</f>
        <v>0</v>
      </c>
    </row>
    <row r="61" spans="1:15" ht="16.5" customHeight="1">
      <c r="A61" s="141"/>
      <c r="B61" s="66" t="s">
        <v>39</v>
      </c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70">
        <f>SUM(C61:N61)</f>
        <v>0</v>
      </c>
    </row>
    <row r="62" spans="1:15" ht="16.5" customHeight="1">
      <c r="A62" s="141" t="s">
        <v>375</v>
      </c>
      <c r="B62" s="66" t="s">
        <v>0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70">
        <f>SUM(C62:N62)</f>
        <v>0</v>
      </c>
    </row>
    <row r="63" spans="1:15" ht="16.5" customHeight="1">
      <c r="A63" s="141"/>
      <c r="B63" s="66" t="s">
        <v>39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70">
        <f>SUM(C63:N63)</f>
        <v>0</v>
      </c>
    </row>
    <row r="64" spans="1:15" ht="16.5" customHeight="1">
      <c r="A64" s="141" t="s">
        <v>376</v>
      </c>
      <c r="B64" s="66" t="s">
        <v>0</v>
      </c>
      <c r="C64" s="69">
        <v>749</v>
      </c>
      <c r="D64" s="69">
        <v>402</v>
      </c>
      <c r="E64" s="69">
        <v>404</v>
      </c>
      <c r="F64" s="69">
        <v>402</v>
      </c>
      <c r="G64" s="69">
        <v>402</v>
      </c>
      <c r="H64" s="69">
        <v>404</v>
      </c>
      <c r="I64" s="69">
        <v>402</v>
      </c>
      <c r="J64" s="69">
        <v>403</v>
      </c>
      <c r="K64" s="69">
        <v>402</v>
      </c>
      <c r="L64" s="69">
        <v>402</v>
      </c>
      <c r="M64" s="69">
        <v>402</v>
      </c>
      <c r="N64" s="69">
        <v>402</v>
      </c>
      <c r="O64" s="70">
        <f>SUM(C64:N64)</f>
        <v>5176</v>
      </c>
    </row>
    <row r="65" spans="1:15" ht="16.5" customHeight="1">
      <c r="A65" s="141"/>
      <c r="B65" s="66" t="s">
        <v>39</v>
      </c>
      <c r="C65" s="69">
        <v>1402</v>
      </c>
      <c r="D65" s="69">
        <v>1055</v>
      </c>
      <c r="E65" s="69">
        <v>1057</v>
      </c>
      <c r="F65" s="69">
        <v>1055</v>
      </c>
      <c r="G65" s="69">
        <v>1055</v>
      </c>
      <c r="H65" s="69">
        <v>1057</v>
      </c>
      <c r="I65" s="69">
        <v>1055</v>
      </c>
      <c r="J65" s="69">
        <v>1056</v>
      </c>
      <c r="K65" s="69">
        <v>1055</v>
      </c>
      <c r="L65" s="69">
        <v>1055</v>
      </c>
      <c r="M65" s="69">
        <v>20</v>
      </c>
      <c r="N65" s="69">
        <v>24</v>
      </c>
      <c r="O65" s="70">
        <f aca="true" t="shared" si="10" ref="O65:O105">SUM(C65:N65)</f>
        <v>10946</v>
      </c>
    </row>
    <row r="66" spans="1:15" ht="16.5" customHeight="1">
      <c r="A66" s="141" t="s">
        <v>377</v>
      </c>
      <c r="B66" s="66" t="s">
        <v>0</v>
      </c>
      <c r="C66" s="69">
        <v>2185</v>
      </c>
      <c r="D66" s="69">
        <v>2184</v>
      </c>
      <c r="E66" s="69">
        <v>2184</v>
      </c>
      <c r="F66" s="69">
        <v>2184</v>
      </c>
      <c r="G66" s="69">
        <v>2184</v>
      </c>
      <c r="H66" s="69">
        <v>2184</v>
      </c>
      <c r="I66" s="69">
        <v>2184</v>
      </c>
      <c r="J66" s="69">
        <v>2184</v>
      </c>
      <c r="K66" s="69">
        <v>2184</v>
      </c>
      <c r="L66" s="69">
        <v>2184</v>
      </c>
      <c r="M66" s="69">
        <v>2184</v>
      </c>
      <c r="N66" s="69">
        <v>2184</v>
      </c>
      <c r="O66" s="70">
        <f t="shared" si="10"/>
        <v>26209</v>
      </c>
    </row>
    <row r="67" spans="1:15" ht="16.5" customHeight="1">
      <c r="A67" s="141"/>
      <c r="B67" s="66" t="s">
        <v>39</v>
      </c>
      <c r="C67" s="69">
        <v>2185</v>
      </c>
      <c r="D67" s="69">
        <v>2184</v>
      </c>
      <c r="E67" s="69">
        <v>2184</v>
      </c>
      <c r="F67" s="69">
        <v>2184</v>
      </c>
      <c r="G67" s="69">
        <v>2184</v>
      </c>
      <c r="H67" s="69">
        <v>2184</v>
      </c>
      <c r="I67" s="69">
        <v>2184</v>
      </c>
      <c r="J67" s="69">
        <v>2184</v>
      </c>
      <c r="K67" s="69">
        <v>2184</v>
      </c>
      <c r="L67" s="69">
        <v>2184</v>
      </c>
      <c r="M67" s="69">
        <v>2184</v>
      </c>
      <c r="N67" s="69">
        <v>2184</v>
      </c>
      <c r="O67" s="70">
        <f t="shared" si="10"/>
        <v>26209</v>
      </c>
    </row>
    <row r="68" spans="1:15" ht="16.5" customHeight="1">
      <c r="A68" s="141" t="s">
        <v>378</v>
      </c>
      <c r="B68" s="66" t="s">
        <v>0</v>
      </c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70">
        <f t="shared" si="10"/>
        <v>0</v>
      </c>
    </row>
    <row r="69" spans="1:15" ht="16.5" customHeight="1">
      <c r="A69" s="141"/>
      <c r="B69" s="66" t="s">
        <v>39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70">
        <f t="shared" si="10"/>
        <v>0</v>
      </c>
    </row>
    <row r="70" spans="1:15" ht="16.5" customHeight="1">
      <c r="A70" s="141" t="s">
        <v>380</v>
      </c>
      <c r="B70" s="66" t="s">
        <v>0</v>
      </c>
      <c r="C70" s="69">
        <v>314</v>
      </c>
      <c r="D70" s="69">
        <v>316</v>
      </c>
      <c r="E70" s="69">
        <v>314</v>
      </c>
      <c r="F70" s="69">
        <v>314</v>
      </c>
      <c r="G70" s="69">
        <v>314</v>
      </c>
      <c r="H70" s="69">
        <v>314</v>
      </c>
      <c r="I70" s="69">
        <v>314</v>
      </c>
      <c r="J70" s="69">
        <v>314</v>
      </c>
      <c r="K70" s="69">
        <v>314</v>
      </c>
      <c r="L70" s="69">
        <v>314</v>
      </c>
      <c r="M70" s="69">
        <v>314</v>
      </c>
      <c r="N70" s="69">
        <v>314</v>
      </c>
      <c r="O70" s="70">
        <f t="shared" si="10"/>
        <v>3770</v>
      </c>
    </row>
    <row r="71" spans="1:15" ht="16.5" customHeight="1">
      <c r="A71" s="141"/>
      <c r="B71" s="66" t="s">
        <v>39</v>
      </c>
      <c r="C71" s="69">
        <v>314</v>
      </c>
      <c r="D71" s="69">
        <v>316</v>
      </c>
      <c r="E71" s="69">
        <v>314</v>
      </c>
      <c r="F71" s="69">
        <v>314</v>
      </c>
      <c r="G71" s="69">
        <v>314</v>
      </c>
      <c r="H71" s="69">
        <v>228</v>
      </c>
      <c r="I71" s="69">
        <v>314</v>
      </c>
      <c r="J71" s="69">
        <v>314</v>
      </c>
      <c r="K71" s="69">
        <v>314</v>
      </c>
      <c r="L71" s="69">
        <v>314</v>
      </c>
      <c r="M71" s="69">
        <v>314</v>
      </c>
      <c r="N71" s="69">
        <v>314</v>
      </c>
      <c r="O71" s="70">
        <f t="shared" si="10"/>
        <v>3684</v>
      </c>
    </row>
    <row r="72" spans="1:15" ht="16.5" customHeight="1">
      <c r="A72" s="141" t="s">
        <v>381</v>
      </c>
      <c r="B72" s="66" t="s">
        <v>0</v>
      </c>
      <c r="C72" s="69">
        <v>300</v>
      </c>
      <c r="D72" s="69">
        <v>500</v>
      </c>
      <c r="E72" s="69">
        <v>3000</v>
      </c>
      <c r="F72" s="69">
        <v>1000</v>
      </c>
      <c r="G72" s="69">
        <v>500</v>
      </c>
      <c r="H72" s="69">
        <v>500</v>
      </c>
      <c r="I72" s="69">
        <v>2000</v>
      </c>
      <c r="J72" s="69">
        <v>3000</v>
      </c>
      <c r="K72" s="69">
        <v>1000</v>
      </c>
      <c r="L72" s="69">
        <v>200</v>
      </c>
      <c r="M72" s="69"/>
      <c r="N72" s="69"/>
      <c r="O72" s="70">
        <f t="shared" si="10"/>
        <v>12000</v>
      </c>
    </row>
    <row r="73" spans="1:15" ht="16.5" customHeight="1">
      <c r="A73" s="141"/>
      <c r="B73" s="66" t="s">
        <v>39</v>
      </c>
      <c r="C73" s="69">
        <v>300</v>
      </c>
      <c r="D73" s="69">
        <v>500</v>
      </c>
      <c r="E73" s="69">
        <v>3000</v>
      </c>
      <c r="F73" s="69">
        <v>1000</v>
      </c>
      <c r="G73" s="69">
        <v>500</v>
      </c>
      <c r="H73" s="69">
        <v>500</v>
      </c>
      <c r="I73" s="69">
        <v>2000</v>
      </c>
      <c r="J73" s="69">
        <v>3000</v>
      </c>
      <c r="K73" s="69">
        <v>1000</v>
      </c>
      <c r="L73" s="69">
        <v>200</v>
      </c>
      <c r="M73" s="69"/>
      <c r="N73" s="69"/>
      <c r="O73" s="70">
        <f t="shared" si="10"/>
        <v>12000</v>
      </c>
    </row>
    <row r="74" spans="1:15" ht="16.5" customHeight="1">
      <c r="A74" s="141" t="s">
        <v>382</v>
      </c>
      <c r="B74" s="66" t="s">
        <v>0</v>
      </c>
      <c r="C74" s="69">
        <v>500</v>
      </c>
      <c r="D74" s="69">
        <v>700</v>
      </c>
      <c r="E74" s="69">
        <v>1400</v>
      </c>
      <c r="F74" s="69">
        <v>1600</v>
      </c>
      <c r="G74" s="69">
        <v>3000</v>
      </c>
      <c r="H74" s="69">
        <v>4500</v>
      </c>
      <c r="I74" s="69">
        <v>5000</v>
      </c>
      <c r="J74" s="69">
        <v>4000</v>
      </c>
      <c r="K74" s="69">
        <v>3000</v>
      </c>
      <c r="L74" s="69">
        <v>1500</v>
      </c>
      <c r="M74" s="69">
        <v>2000</v>
      </c>
      <c r="N74" s="69">
        <v>353</v>
      </c>
      <c r="O74" s="70">
        <f t="shared" si="10"/>
        <v>27553</v>
      </c>
    </row>
    <row r="75" spans="1:15" ht="16.5" customHeight="1">
      <c r="A75" s="141"/>
      <c r="B75" s="66" t="s">
        <v>39</v>
      </c>
      <c r="C75" s="69">
        <v>500</v>
      </c>
      <c r="D75" s="69">
        <v>700</v>
      </c>
      <c r="E75" s="69">
        <v>1400</v>
      </c>
      <c r="F75" s="69">
        <v>1600</v>
      </c>
      <c r="G75" s="69">
        <v>3000</v>
      </c>
      <c r="H75" s="69">
        <v>4500</v>
      </c>
      <c r="I75" s="69">
        <v>5000</v>
      </c>
      <c r="J75" s="69">
        <v>4000</v>
      </c>
      <c r="K75" s="69">
        <v>3000</v>
      </c>
      <c r="L75" s="69">
        <v>1500</v>
      </c>
      <c r="M75" s="69">
        <v>2000</v>
      </c>
      <c r="N75" s="69">
        <v>353</v>
      </c>
      <c r="O75" s="70">
        <f t="shared" si="10"/>
        <v>27553</v>
      </c>
    </row>
    <row r="76" spans="1:15" ht="16.5" customHeight="1">
      <c r="A76" s="141" t="s">
        <v>383</v>
      </c>
      <c r="B76" s="66" t="s">
        <v>0</v>
      </c>
      <c r="C76" s="69">
        <v>210</v>
      </c>
      <c r="D76" s="69">
        <v>200</v>
      </c>
      <c r="E76" s="69">
        <v>215</v>
      </c>
      <c r="F76" s="69">
        <v>210</v>
      </c>
      <c r="G76" s="69">
        <v>220</v>
      </c>
      <c r="H76" s="69">
        <v>204</v>
      </c>
      <c r="I76" s="69">
        <v>221</v>
      </c>
      <c r="J76" s="69">
        <v>148</v>
      </c>
      <c r="K76" s="69">
        <v>148</v>
      </c>
      <c r="L76" s="69">
        <v>220</v>
      </c>
      <c r="M76" s="69">
        <v>272</v>
      </c>
      <c r="N76" s="69">
        <v>232</v>
      </c>
      <c r="O76" s="70">
        <f t="shared" si="10"/>
        <v>2500</v>
      </c>
    </row>
    <row r="77" spans="1:15" ht="16.5" customHeight="1">
      <c r="A77" s="141"/>
      <c r="B77" s="66" t="s">
        <v>39</v>
      </c>
      <c r="C77" s="69">
        <v>210</v>
      </c>
      <c r="D77" s="69">
        <v>200</v>
      </c>
      <c r="E77" s="69">
        <v>215</v>
      </c>
      <c r="F77" s="69">
        <v>210</v>
      </c>
      <c r="G77" s="69">
        <v>220</v>
      </c>
      <c r="H77" s="69">
        <v>204</v>
      </c>
      <c r="I77" s="69">
        <v>221</v>
      </c>
      <c r="J77" s="69">
        <v>148</v>
      </c>
      <c r="K77" s="69">
        <v>148</v>
      </c>
      <c r="L77" s="69">
        <v>220</v>
      </c>
      <c r="M77" s="69">
        <v>272</v>
      </c>
      <c r="N77" s="69">
        <v>232</v>
      </c>
      <c r="O77" s="70">
        <f t="shared" si="10"/>
        <v>2500</v>
      </c>
    </row>
    <row r="78" spans="1:15" ht="16.5" customHeight="1">
      <c r="A78" s="141" t="s">
        <v>384</v>
      </c>
      <c r="B78" s="66" t="s">
        <v>0</v>
      </c>
      <c r="C78" s="69">
        <v>1500</v>
      </c>
      <c r="D78" s="69">
        <v>2000</v>
      </c>
      <c r="E78" s="69">
        <v>3500</v>
      </c>
      <c r="F78" s="69"/>
      <c r="G78" s="69"/>
      <c r="H78" s="69"/>
      <c r="I78" s="69">
        <v>2000</v>
      </c>
      <c r="J78" s="69">
        <v>2500</v>
      </c>
      <c r="K78" s="69">
        <v>1800</v>
      </c>
      <c r="L78" s="69">
        <v>350</v>
      </c>
      <c r="M78" s="69">
        <v>300</v>
      </c>
      <c r="N78" s="69">
        <v>50</v>
      </c>
      <c r="O78" s="70">
        <f t="shared" si="10"/>
        <v>14000</v>
      </c>
    </row>
    <row r="79" spans="1:15" ht="16.5" customHeight="1">
      <c r="A79" s="141"/>
      <c r="B79" s="66" t="s">
        <v>39</v>
      </c>
      <c r="C79" s="69">
        <v>1500</v>
      </c>
      <c r="D79" s="69">
        <v>2000</v>
      </c>
      <c r="E79" s="69">
        <v>3500</v>
      </c>
      <c r="F79" s="69"/>
      <c r="G79" s="69"/>
      <c r="H79" s="69"/>
      <c r="I79" s="69">
        <v>2000</v>
      </c>
      <c r="J79" s="69">
        <v>2500</v>
      </c>
      <c r="K79" s="69">
        <v>1800</v>
      </c>
      <c r="L79" s="69">
        <v>350</v>
      </c>
      <c r="M79" s="69">
        <v>300</v>
      </c>
      <c r="N79" s="69">
        <v>50</v>
      </c>
      <c r="O79" s="70">
        <f t="shared" si="10"/>
        <v>14000</v>
      </c>
    </row>
    <row r="80" spans="1:15" ht="16.5" customHeight="1">
      <c r="A80" s="141" t="s">
        <v>385</v>
      </c>
      <c r="B80" s="66" t="s">
        <v>0</v>
      </c>
      <c r="C80" s="69">
        <v>2425</v>
      </c>
      <c r="D80" s="69">
        <v>1680</v>
      </c>
      <c r="E80" s="69">
        <v>1337</v>
      </c>
      <c r="F80" s="69">
        <v>1546</v>
      </c>
      <c r="G80" s="69">
        <v>1545</v>
      </c>
      <c r="H80" s="69">
        <v>1453</v>
      </c>
      <c r="I80" s="69">
        <v>1451</v>
      </c>
      <c r="J80" s="69">
        <v>1680</v>
      </c>
      <c r="K80" s="69">
        <v>1337</v>
      </c>
      <c r="L80" s="69">
        <v>1546</v>
      </c>
      <c r="M80" s="69">
        <v>1662</v>
      </c>
      <c r="N80" s="69">
        <v>1433</v>
      </c>
      <c r="O80" s="70">
        <f t="shared" si="10"/>
        <v>19095</v>
      </c>
    </row>
    <row r="81" spans="1:15" ht="16.5" customHeight="1">
      <c r="A81" s="141"/>
      <c r="B81" s="66" t="s">
        <v>39</v>
      </c>
      <c r="C81" s="69">
        <v>2425</v>
      </c>
      <c r="D81" s="69">
        <v>1680</v>
      </c>
      <c r="E81" s="69">
        <v>1337</v>
      </c>
      <c r="F81" s="69">
        <v>1546</v>
      </c>
      <c r="G81" s="69">
        <v>1545</v>
      </c>
      <c r="H81" s="69">
        <v>1453</v>
      </c>
      <c r="I81" s="69">
        <v>1451</v>
      </c>
      <c r="J81" s="69">
        <v>1680</v>
      </c>
      <c r="K81" s="69">
        <v>1337</v>
      </c>
      <c r="L81" s="69">
        <v>1546</v>
      </c>
      <c r="M81" s="69">
        <v>1662</v>
      </c>
      <c r="N81" s="69">
        <v>1433</v>
      </c>
      <c r="O81" s="70">
        <f t="shared" si="10"/>
        <v>19095</v>
      </c>
    </row>
    <row r="82" spans="1:15" ht="16.5" customHeight="1">
      <c r="A82" s="141" t="s">
        <v>386</v>
      </c>
      <c r="B82" s="66" t="s">
        <v>0</v>
      </c>
      <c r="C82" s="69">
        <v>14726</v>
      </c>
      <c r="D82" s="69">
        <v>10204</v>
      </c>
      <c r="E82" s="69">
        <v>8117</v>
      </c>
      <c r="F82" s="69">
        <v>9392</v>
      </c>
      <c r="G82" s="69">
        <v>9392</v>
      </c>
      <c r="H82" s="69">
        <v>8813</v>
      </c>
      <c r="I82" s="69">
        <v>8813</v>
      </c>
      <c r="J82" s="69">
        <v>10205</v>
      </c>
      <c r="K82" s="69">
        <v>8117</v>
      </c>
      <c r="L82" s="69">
        <v>9392</v>
      </c>
      <c r="M82" s="69">
        <v>10088</v>
      </c>
      <c r="N82" s="69">
        <v>8697</v>
      </c>
      <c r="O82" s="70">
        <f t="shared" si="10"/>
        <v>115956</v>
      </c>
    </row>
    <row r="83" spans="1:15" ht="16.5" customHeight="1">
      <c r="A83" s="141"/>
      <c r="B83" s="66" t="s">
        <v>39</v>
      </c>
      <c r="C83" s="69">
        <v>14726</v>
      </c>
      <c r="D83" s="69">
        <v>10204</v>
      </c>
      <c r="E83" s="69">
        <v>8117</v>
      </c>
      <c r="F83" s="69">
        <v>9392</v>
      </c>
      <c r="G83" s="69">
        <v>9392</v>
      </c>
      <c r="H83" s="69">
        <v>8813</v>
      </c>
      <c r="I83" s="69">
        <v>8813</v>
      </c>
      <c r="J83" s="69">
        <v>10205</v>
      </c>
      <c r="K83" s="69">
        <v>8117</v>
      </c>
      <c r="L83" s="69">
        <v>9392</v>
      </c>
      <c r="M83" s="69">
        <v>10088</v>
      </c>
      <c r="N83" s="69">
        <v>8697</v>
      </c>
      <c r="O83" s="70">
        <f t="shared" si="10"/>
        <v>115956</v>
      </c>
    </row>
    <row r="84" spans="1:15" ht="16.5" customHeight="1">
      <c r="A84" s="141" t="s">
        <v>387</v>
      </c>
      <c r="B84" s="66" t="s">
        <v>0</v>
      </c>
      <c r="C84" s="69"/>
      <c r="D84" s="69"/>
      <c r="E84" s="69">
        <v>16087</v>
      </c>
      <c r="F84" s="69"/>
      <c r="G84" s="69"/>
      <c r="H84" s="69"/>
      <c r="I84" s="69"/>
      <c r="J84" s="69"/>
      <c r="K84" s="69"/>
      <c r="L84" s="69"/>
      <c r="M84" s="69"/>
      <c r="N84" s="69"/>
      <c r="O84" s="70">
        <f t="shared" si="10"/>
        <v>16087</v>
      </c>
    </row>
    <row r="85" spans="1:15" ht="16.5" customHeight="1">
      <c r="A85" s="141"/>
      <c r="B85" s="66" t="s">
        <v>39</v>
      </c>
      <c r="C85" s="69"/>
      <c r="D85" s="69"/>
      <c r="E85" s="69">
        <v>16087</v>
      </c>
      <c r="F85" s="69"/>
      <c r="G85" s="69"/>
      <c r="H85" s="69"/>
      <c r="I85" s="69"/>
      <c r="J85" s="69"/>
      <c r="K85" s="69"/>
      <c r="L85" s="69"/>
      <c r="M85" s="69"/>
      <c r="N85" s="69"/>
      <c r="O85" s="70">
        <f t="shared" si="10"/>
        <v>16087</v>
      </c>
    </row>
    <row r="86" spans="1:15" ht="16.5" customHeight="1">
      <c r="A86" s="141" t="s">
        <v>388</v>
      </c>
      <c r="B86" s="66" t="s">
        <v>0</v>
      </c>
      <c r="C86" s="69">
        <v>72</v>
      </c>
      <c r="D86" s="69">
        <v>72</v>
      </c>
      <c r="E86" s="69">
        <v>72</v>
      </c>
      <c r="F86" s="69">
        <v>72</v>
      </c>
      <c r="G86" s="69">
        <v>72</v>
      </c>
      <c r="H86" s="69">
        <v>72</v>
      </c>
      <c r="I86" s="69">
        <v>72</v>
      </c>
      <c r="J86" s="69">
        <v>72</v>
      </c>
      <c r="K86" s="69">
        <v>72</v>
      </c>
      <c r="L86" s="69">
        <v>72</v>
      </c>
      <c r="M86" s="69">
        <v>72</v>
      </c>
      <c r="N86" s="69">
        <v>74</v>
      </c>
      <c r="O86" s="70">
        <v>866</v>
      </c>
    </row>
    <row r="87" spans="1:15" ht="16.5" customHeight="1">
      <c r="A87" s="141"/>
      <c r="B87" s="66" t="s">
        <v>39</v>
      </c>
      <c r="C87" s="69">
        <v>72</v>
      </c>
      <c r="D87" s="69">
        <v>72</v>
      </c>
      <c r="E87" s="69">
        <v>72</v>
      </c>
      <c r="F87" s="69">
        <v>72</v>
      </c>
      <c r="G87" s="69">
        <v>72</v>
      </c>
      <c r="H87" s="69">
        <v>72</v>
      </c>
      <c r="I87" s="69">
        <v>72</v>
      </c>
      <c r="J87" s="69">
        <v>72</v>
      </c>
      <c r="K87" s="69">
        <v>72</v>
      </c>
      <c r="L87" s="69">
        <v>72</v>
      </c>
      <c r="M87" s="69">
        <v>72</v>
      </c>
      <c r="N87" s="69">
        <v>74</v>
      </c>
      <c r="O87" s="70">
        <f t="shared" si="10"/>
        <v>866</v>
      </c>
    </row>
    <row r="88" spans="1:15" ht="16.5" customHeight="1">
      <c r="A88" s="141" t="s">
        <v>389</v>
      </c>
      <c r="B88" s="66" t="s">
        <v>0</v>
      </c>
      <c r="C88" s="69">
        <v>450</v>
      </c>
      <c r="D88" s="69">
        <v>450</v>
      </c>
      <c r="E88" s="69">
        <v>450</v>
      </c>
      <c r="F88" s="69">
        <v>450</v>
      </c>
      <c r="G88" s="69">
        <v>450</v>
      </c>
      <c r="H88" s="69">
        <v>450</v>
      </c>
      <c r="I88" s="69">
        <v>450</v>
      </c>
      <c r="J88" s="69">
        <v>450</v>
      </c>
      <c r="K88" s="69">
        <v>450</v>
      </c>
      <c r="L88" s="69">
        <v>450</v>
      </c>
      <c r="M88" s="69">
        <v>450</v>
      </c>
      <c r="N88" s="69">
        <v>450</v>
      </c>
      <c r="O88" s="70">
        <f t="shared" si="10"/>
        <v>5400</v>
      </c>
    </row>
    <row r="89" spans="1:15" ht="16.5" customHeight="1">
      <c r="A89" s="141"/>
      <c r="B89" s="66" t="s">
        <v>39</v>
      </c>
      <c r="C89" s="69">
        <v>450</v>
      </c>
      <c r="D89" s="69">
        <v>450</v>
      </c>
      <c r="E89" s="69">
        <v>450</v>
      </c>
      <c r="F89" s="69">
        <v>450</v>
      </c>
      <c r="G89" s="69">
        <v>450</v>
      </c>
      <c r="H89" s="69">
        <v>450</v>
      </c>
      <c r="I89" s="69">
        <v>450</v>
      </c>
      <c r="J89" s="69">
        <v>450</v>
      </c>
      <c r="K89" s="69">
        <v>450</v>
      </c>
      <c r="L89" s="69">
        <v>450</v>
      </c>
      <c r="M89" s="69">
        <v>450</v>
      </c>
      <c r="N89" s="69">
        <v>450</v>
      </c>
      <c r="O89" s="70">
        <f t="shared" si="10"/>
        <v>5400</v>
      </c>
    </row>
    <row r="90" spans="1:15" ht="16.5" customHeight="1">
      <c r="A90" s="141" t="s">
        <v>390</v>
      </c>
      <c r="B90" s="66" t="s">
        <v>0</v>
      </c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70">
        <f t="shared" si="10"/>
        <v>0</v>
      </c>
    </row>
    <row r="91" spans="1:15" ht="16.5" customHeight="1">
      <c r="A91" s="141"/>
      <c r="B91" s="66" t="s">
        <v>39</v>
      </c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70">
        <f t="shared" si="10"/>
        <v>0</v>
      </c>
    </row>
    <row r="92" spans="1:15" ht="16.5" customHeight="1">
      <c r="A92" s="141" t="s">
        <v>391</v>
      </c>
      <c r="B92" s="66" t="s">
        <v>0</v>
      </c>
      <c r="C92" s="69">
        <v>2657</v>
      </c>
      <c r="D92" s="69">
        <v>1841</v>
      </c>
      <c r="E92" s="69">
        <v>1465</v>
      </c>
      <c r="F92" s="69">
        <v>1695</v>
      </c>
      <c r="G92" s="69">
        <v>1695</v>
      </c>
      <c r="H92" s="69">
        <v>1590</v>
      </c>
      <c r="I92" s="69">
        <v>1590</v>
      </c>
      <c r="J92" s="69">
        <v>1841</v>
      </c>
      <c r="K92" s="69">
        <v>1465</v>
      </c>
      <c r="L92" s="69">
        <v>1695</v>
      </c>
      <c r="M92" s="69">
        <v>1822</v>
      </c>
      <c r="N92" s="69">
        <v>1569</v>
      </c>
      <c r="O92" s="70">
        <f t="shared" si="10"/>
        <v>20925</v>
      </c>
    </row>
    <row r="93" spans="1:15" ht="16.5" customHeight="1">
      <c r="A93" s="141"/>
      <c r="B93" s="66" t="s">
        <v>39</v>
      </c>
      <c r="C93" s="69">
        <v>2657</v>
      </c>
      <c r="D93" s="69">
        <v>1841</v>
      </c>
      <c r="E93" s="69">
        <v>1465</v>
      </c>
      <c r="F93" s="69">
        <v>1695</v>
      </c>
      <c r="G93" s="69">
        <v>1695</v>
      </c>
      <c r="H93" s="69">
        <v>1590</v>
      </c>
      <c r="I93" s="69">
        <v>1590</v>
      </c>
      <c r="J93" s="69">
        <v>1841</v>
      </c>
      <c r="K93" s="69">
        <v>1465</v>
      </c>
      <c r="L93" s="69">
        <v>1695</v>
      </c>
      <c r="M93" s="69">
        <v>1822</v>
      </c>
      <c r="N93" s="69">
        <v>1569</v>
      </c>
      <c r="O93" s="70">
        <v>20925</v>
      </c>
    </row>
    <row r="94" spans="1:15" ht="16.5" customHeight="1">
      <c r="A94" s="141" t="s">
        <v>392</v>
      </c>
      <c r="B94" s="66" t="s">
        <v>0</v>
      </c>
      <c r="C94" s="69">
        <v>19185</v>
      </c>
      <c r="D94" s="69">
        <v>13293</v>
      </c>
      <c r="E94" s="69">
        <v>10574</v>
      </c>
      <c r="F94" s="69">
        <v>12236</v>
      </c>
      <c r="G94" s="69">
        <v>12236</v>
      </c>
      <c r="H94" s="69">
        <v>11480</v>
      </c>
      <c r="I94" s="69">
        <v>11480</v>
      </c>
      <c r="J94" s="69">
        <v>13293</v>
      </c>
      <c r="K94" s="69">
        <v>10574</v>
      </c>
      <c r="L94" s="69">
        <v>12236</v>
      </c>
      <c r="M94" s="69">
        <v>13142</v>
      </c>
      <c r="N94" s="69">
        <v>11329</v>
      </c>
      <c r="O94" s="70">
        <f t="shared" si="10"/>
        <v>151058</v>
      </c>
    </row>
    <row r="95" spans="1:15" ht="16.5" customHeight="1">
      <c r="A95" s="141"/>
      <c r="B95" s="66" t="s">
        <v>39</v>
      </c>
      <c r="C95" s="69">
        <v>19775</v>
      </c>
      <c r="D95" s="69">
        <v>13883</v>
      </c>
      <c r="E95" s="69">
        <v>11164</v>
      </c>
      <c r="F95" s="69">
        <v>12826</v>
      </c>
      <c r="G95" s="69">
        <v>12826</v>
      </c>
      <c r="H95" s="69">
        <v>12070</v>
      </c>
      <c r="I95" s="69">
        <v>12070</v>
      </c>
      <c r="J95" s="69">
        <v>13883</v>
      </c>
      <c r="K95" s="69">
        <v>9225</v>
      </c>
      <c r="L95" s="69">
        <v>10887</v>
      </c>
      <c r="M95" s="69">
        <v>11793</v>
      </c>
      <c r="N95" s="69">
        <v>9981</v>
      </c>
      <c r="O95" s="70">
        <f t="shared" si="10"/>
        <v>150383</v>
      </c>
    </row>
    <row r="96" spans="1:15" ht="16.5" customHeight="1">
      <c r="A96" s="141" t="s">
        <v>393</v>
      </c>
      <c r="B96" s="66" t="s">
        <v>0</v>
      </c>
      <c r="C96" s="69"/>
      <c r="D96" s="69"/>
      <c r="E96" s="69">
        <v>120</v>
      </c>
      <c r="F96" s="69">
        <v>28877</v>
      </c>
      <c r="G96" s="69"/>
      <c r="H96" s="69"/>
      <c r="I96" s="69">
        <v>180</v>
      </c>
      <c r="J96" s="69"/>
      <c r="K96" s="69"/>
      <c r="L96" s="69">
        <v>180</v>
      </c>
      <c r="M96" s="69"/>
      <c r="N96" s="69"/>
      <c r="O96" s="70">
        <f t="shared" si="10"/>
        <v>29357</v>
      </c>
    </row>
    <row r="97" spans="1:15" ht="16.5" customHeight="1">
      <c r="A97" s="141"/>
      <c r="B97" s="66" t="s">
        <v>39</v>
      </c>
      <c r="C97" s="69"/>
      <c r="D97" s="69"/>
      <c r="E97" s="69">
        <v>240</v>
      </c>
      <c r="F97" s="69">
        <v>28877</v>
      </c>
      <c r="G97" s="69"/>
      <c r="H97" s="69"/>
      <c r="I97" s="69">
        <v>180</v>
      </c>
      <c r="J97" s="69"/>
      <c r="K97" s="69"/>
      <c r="L97" s="69">
        <v>180</v>
      </c>
      <c r="M97" s="69"/>
      <c r="N97" s="69"/>
      <c r="O97" s="70">
        <f t="shared" si="10"/>
        <v>29477</v>
      </c>
    </row>
    <row r="98" spans="1:15" ht="16.5" customHeight="1">
      <c r="A98" s="141" t="s">
        <v>394</v>
      </c>
      <c r="B98" s="66" t="s">
        <v>0</v>
      </c>
      <c r="C98" s="69">
        <v>4807</v>
      </c>
      <c r="D98" s="69">
        <v>4807</v>
      </c>
      <c r="E98" s="69">
        <v>4807</v>
      </c>
      <c r="F98" s="69">
        <v>4807</v>
      </c>
      <c r="G98" s="69">
        <v>4807</v>
      </c>
      <c r="H98" s="69">
        <v>4807</v>
      </c>
      <c r="I98" s="69">
        <v>4807</v>
      </c>
      <c r="J98" s="69">
        <v>4807</v>
      </c>
      <c r="K98" s="69">
        <v>4807</v>
      </c>
      <c r="L98" s="69">
        <v>4807</v>
      </c>
      <c r="M98" s="69">
        <v>4808</v>
      </c>
      <c r="N98" s="69">
        <v>4808</v>
      </c>
      <c r="O98" s="70">
        <f t="shared" si="10"/>
        <v>57686</v>
      </c>
    </row>
    <row r="99" spans="1:15" ht="16.5" customHeight="1">
      <c r="A99" s="141"/>
      <c r="B99" s="66" t="s">
        <v>39</v>
      </c>
      <c r="C99" s="69">
        <v>4807</v>
      </c>
      <c r="D99" s="69">
        <v>4807</v>
      </c>
      <c r="E99" s="69">
        <v>4807</v>
      </c>
      <c r="F99" s="69">
        <v>4807</v>
      </c>
      <c r="G99" s="69">
        <v>4807</v>
      </c>
      <c r="H99" s="69">
        <v>4807</v>
      </c>
      <c r="I99" s="69">
        <v>4807</v>
      </c>
      <c r="J99" s="69">
        <v>4807</v>
      </c>
      <c r="K99" s="69">
        <v>4807</v>
      </c>
      <c r="L99" s="69">
        <v>3499</v>
      </c>
      <c r="M99" s="69">
        <v>3500</v>
      </c>
      <c r="N99" s="69">
        <v>3501</v>
      </c>
      <c r="O99" s="70">
        <f t="shared" si="10"/>
        <v>53763</v>
      </c>
    </row>
    <row r="100" spans="1:15" ht="16.5" customHeight="1">
      <c r="A100" s="141" t="s">
        <v>395</v>
      </c>
      <c r="B100" s="66" t="s">
        <v>0</v>
      </c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70">
        <f t="shared" si="10"/>
        <v>0</v>
      </c>
    </row>
    <row r="101" spans="1:15" ht="16.5" customHeight="1">
      <c r="A101" s="141"/>
      <c r="B101" s="66" t="s">
        <v>39</v>
      </c>
      <c r="C101" s="69"/>
      <c r="D101" s="69"/>
      <c r="E101" s="69"/>
      <c r="F101" s="69"/>
      <c r="G101" s="69"/>
      <c r="H101" s="69"/>
      <c r="I101" s="69"/>
      <c r="J101" s="69"/>
      <c r="K101" s="69"/>
      <c r="L101" s="69">
        <v>8872</v>
      </c>
      <c r="M101" s="69">
        <v>8872</v>
      </c>
      <c r="N101" s="69">
        <v>8874</v>
      </c>
      <c r="O101" s="70">
        <f t="shared" si="10"/>
        <v>26618</v>
      </c>
    </row>
    <row r="102" spans="1:15" ht="16.5" customHeight="1">
      <c r="A102" s="141" t="s">
        <v>396</v>
      </c>
      <c r="B102" s="66" t="s">
        <v>0</v>
      </c>
      <c r="C102" s="69">
        <v>350</v>
      </c>
      <c r="D102" s="69">
        <v>350</v>
      </c>
      <c r="E102" s="69">
        <v>350</v>
      </c>
      <c r="F102" s="69">
        <v>350</v>
      </c>
      <c r="G102" s="69">
        <v>350</v>
      </c>
      <c r="H102" s="69">
        <v>350</v>
      </c>
      <c r="I102" s="69">
        <v>350</v>
      </c>
      <c r="J102" s="69">
        <v>350</v>
      </c>
      <c r="K102" s="69">
        <v>350</v>
      </c>
      <c r="L102" s="69">
        <v>350</v>
      </c>
      <c r="M102" s="69">
        <v>350</v>
      </c>
      <c r="N102" s="69">
        <v>350</v>
      </c>
      <c r="O102" s="70">
        <f t="shared" si="10"/>
        <v>4200</v>
      </c>
    </row>
    <row r="103" spans="1:15" ht="16.5" customHeight="1">
      <c r="A103" s="141"/>
      <c r="B103" s="66" t="s">
        <v>39</v>
      </c>
      <c r="C103" s="69">
        <v>350</v>
      </c>
      <c r="D103" s="69">
        <v>350</v>
      </c>
      <c r="E103" s="69">
        <v>350</v>
      </c>
      <c r="F103" s="69">
        <v>350</v>
      </c>
      <c r="G103" s="69">
        <v>350</v>
      </c>
      <c r="H103" s="69">
        <v>350</v>
      </c>
      <c r="I103" s="69">
        <v>350</v>
      </c>
      <c r="J103" s="69">
        <v>350</v>
      </c>
      <c r="K103" s="69">
        <v>350</v>
      </c>
      <c r="L103" s="69">
        <v>350</v>
      </c>
      <c r="M103" s="69">
        <v>350</v>
      </c>
      <c r="N103" s="69">
        <v>350</v>
      </c>
      <c r="O103" s="70">
        <v>4200</v>
      </c>
    </row>
    <row r="104" spans="1:15" ht="16.5" customHeight="1">
      <c r="A104" s="141" t="s">
        <v>397</v>
      </c>
      <c r="B104" s="66" t="s">
        <v>0</v>
      </c>
      <c r="C104" s="69">
        <v>1070</v>
      </c>
      <c r="D104" s="69">
        <v>1416</v>
      </c>
      <c r="E104" s="69">
        <v>1412</v>
      </c>
      <c r="F104" s="69">
        <v>1412</v>
      </c>
      <c r="G104" s="69">
        <v>1412</v>
      </c>
      <c r="H104" s="69">
        <v>1412</v>
      </c>
      <c r="I104" s="69">
        <v>1412</v>
      </c>
      <c r="J104" s="69">
        <v>1412</v>
      </c>
      <c r="K104" s="69">
        <v>1412</v>
      </c>
      <c r="L104" s="69">
        <v>1412</v>
      </c>
      <c r="M104" s="69">
        <v>1412</v>
      </c>
      <c r="N104" s="69">
        <v>1412</v>
      </c>
      <c r="O104" s="70">
        <f t="shared" si="10"/>
        <v>16606</v>
      </c>
    </row>
    <row r="105" spans="1:15" ht="16.5" customHeight="1">
      <c r="A105" s="141"/>
      <c r="B105" s="66" t="s">
        <v>39</v>
      </c>
      <c r="C105" s="69">
        <v>1557</v>
      </c>
      <c r="D105" s="69">
        <v>1903</v>
      </c>
      <c r="E105" s="69">
        <v>1899</v>
      </c>
      <c r="F105" s="69">
        <v>1899</v>
      </c>
      <c r="G105" s="69">
        <v>1899</v>
      </c>
      <c r="H105" s="69">
        <v>1899</v>
      </c>
      <c r="I105" s="69">
        <v>1899</v>
      </c>
      <c r="J105" s="69">
        <v>1899</v>
      </c>
      <c r="K105" s="69">
        <v>7347</v>
      </c>
      <c r="L105" s="69">
        <v>7347</v>
      </c>
      <c r="M105" s="69">
        <v>7347</v>
      </c>
      <c r="N105" s="69">
        <v>7355</v>
      </c>
      <c r="O105" s="69">
        <f t="shared" si="10"/>
        <v>44250</v>
      </c>
    </row>
    <row r="106" spans="1:15" ht="16.5" customHeight="1">
      <c r="A106" s="135" t="s">
        <v>379</v>
      </c>
      <c r="B106" s="66" t="s">
        <v>0</v>
      </c>
      <c r="C106" s="71">
        <f>C104+C102+C100+C98+C96+C94+C92+C90+C88+C86+C84+C82+C80+C78+C76+C74+C72+C70+C68+C66+C64+C62+C60</f>
        <v>51500</v>
      </c>
      <c r="D106" s="71">
        <f aca="true" t="shared" si="11" ref="D106:O107">D104+D102+D100+D98+D96+D94+D92+D90+D88+D86+D84+D82+D80+D78+D76+D74+D72+D70+D68+D66+D64+D62+D60</f>
        <v>40415</v>
      </c>
      <c r="E106" s="71">
        <f t="shared" si="11"/>
        <v>55808</v>
      </c>
      <c r="F106" s="71">
        <f t="shared" si="11"/>
        <v>66547</v>
      </c>
      <c r="G106" s="71">
        <f t="shared" si="11"/>
        <v>38579</v>
      </c>
      <c r="H106" s="71">
        <f t="shared" si="11"/>
        <v>38533</v>
      </c>
      <c r="I106" s="71">
        <f t="shared" si="11"/>
        <v>42726</v>
      </c>
      <c r="J106" s="71">
        <f t="shared" si="11"/>
        <v>46659</v>
      </c>
      <c r="K106" s="71">
        <f t="shared" si="11"/>
        <v>37432</v>
      </c>
      <c r="L106" s="71">
        <f t="shared" si="11"/>
        <v>37310</v>
      </c>
      <c r="M106" s="71">
        <f t="shared" si="11"/>
        <v>39278</v>
      </c>
      <c r="N106" s="71">
        <f t="shared" si="11"/>
        <v>33657</v>
      </c>
      <c r="O106" s="71">
        <f t="shared" si="11"/>
        <v>528444</v>
      </c>
    </row>
    <row r="107" spans="1:15" ht="16.5" customHeight="1">
      <c r="A107" s="135"/>
      <c r="B107" s="66" t="s">
        <v>39</v>
      </c>
      <c r="C107" s="71">
        <f>C105+C103+C101+C99+C97+C95+C93+C91+C89+C87+C85+C83+C81+C79+C77+C75+C73+C71+C69+C67+C65+C63+C61</f>
        <v>53230</v>
      </c>
      <c r="D107" s="71">
        <f aca="true" t="shared" si="12" ref="D107:N107">D105+D103+D101+D99+D97+D95+D93+D91+D89+D87+D85+D83+D81+D79+D77+D75+D73+D71+D69+D67+D65+D63+D61</f>
        <v>42145</v>
      </c>
      <c r="E107" s="71">
        <f t="shared" si="12"/>
        <v>57658</v>
      </c>
      <c r="F107" s="71">
        <f t="shared" si="12"/>
        <v>68277</v>
      </c>
      <c r="G107" s="71">
        <f t="shared" si="12"/>
        <v>40309</v>
      </c>
      <c r="H107" s="71">
        <f t="shared" si="12"/>
        <v>40177</v>
      </c>
      <c r="I107" s="71">
        <f t="shared" si="12"/>
        <v>44456</v>
      </c>
      <c r="J107" s="71">
        <f t="shared" si="12"/>
        <v>48389</v>
      </c>
      <c r="K107" s="71">
        <f t="shared" si="12"/>
        <v>42671</v>
      </c>
      <c r="L107" s="71">
        <f t="shared" si="12"/>
        <v>50113</v>
      </c>
      <c r="M107" s="71">
        <f t="shared" si="12"/>
        <v>51046</v>
      </c>
      <c r="N107" s="71">
        <f t="shared" si="12"/>
        <v>45441</v>
      </c>
      <c r="O107" s="71">
        <f t="shared" si="11"/>
        <v>583912</v>
      </c>
    </row>
    <row r="108" spans="1:15" ht="16.5" customHeight="1">
      <c r="A108" s="135" t="s">
        <v>398</v>
      </c>
      <c r="B108" s="66" t="s">
        <v>0</v>
      </c>
      <c r="C108" s="71">
        <f>C106-C46</f>
        <v>8936</v>
      </c>
      <c r="D108" s="71">
        <f aca="true" t="shared" si="13" ref="D108:O108">D106-D46</f>
        <v>-2846</v>
      </c>
      <c r="E108" s="71">
        <f t="shared" si="13"/>
        <v>11521</v>
      </c>
      <c r="F108" s="71">
        <f t="shared" si="13"/>
        <v>-3291</v>
      </c>
      <c r="G108" s="71">
        <f t="shared" si="13"/>
        <v>-1283</v>
      </c>
      <c r="H108" s="71">
        <f t="shared" si="13"/>
        <v>881</v>
      </c>
      <c r="I108" s="71">
        <f t="shared" si="13"/>
        <v>4664</v>
      </c>
      <c r="J108" s="71">
        <f t="shared" si="13"/>
        <v>9698</v>
      </c>
      <c r="K108" s="71">
        <f t="shared" si="13"/>
        <v>-11042</v>
      </c>
      <c r="L108" s="71">
        <f t="shared" si="13"/>
        <v>-1551</v>
      </c>
      <c r="M108" s="71">
        <f t="shared" si="13"/>
        <v>-383</v>
      </c>
      <c r="N108" s="71">
        <f t="shared" si="13"/>
        <v>-15304</v>
      </c>
      <c r="O108" s="71">
        <f t="shared" si="13"/>
        <v>0</v>
      </c>
    </row>
    <row r="109" spans="1:15" ht="16.5" customHeight="1">
      <c r="A109" s="135"/>
      <c r="B109" s="66" t="s">
        <v>39</v>
      </c>
      <c r="C109" s="71">
        <f>C107-C47</f>
        <v>9476</v>
      </c>
      <c r="D109" s="71">
        <f aca="true" t="shared" si="14" ref="D109:O109">D107-D47</f>
        <v>-2306</v>
      </c>
      <c r="E109" s="71">
        <f t="shared" si="14"/>
        <v>12181</v>
      </c>
      <c r="F109" s="71">
        <f t="shared" si="14"/>
        <v>-4417</v>
      </c>
      <c r="G109" s="71">
        <f t="shared" si="14"/>
        <v>-743</v>
      </c>
      <c r="H109" s="71">
        <f t="shared" si="14"/>
        <v>1229</v>
      </c>
      <c r="I109" s="71">
        <f t="shared" si="14"/>
        <v>3250</v>
      </c>
      <c r="J109" s="71">
        <f t="shared" si="14"/>
        <v>9950</v>
      </c>
      <c r="K109" s="71">
        <f t="shared" si="14"/>
        <v>-7281</v>
      </c>
      <c r="L109" s="71">
        <f t="shared" si="14"/>
        <v>-4168</v>
      </c>
      <c r="M109" s="71">
        <f t="shared" si="14"/>
        <v>-5703</v>
      </c>
      <c r="N109" s="71">
        <f t="shared" si="14"/>
        <v>-11468</v>
      </c>
      <c r="O109" s="71">
        <f t="shared" si="14"/>
        <v>0</v>
      </c>
    </row>
    <row r="110" spans="3:15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3:15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3:15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3:15" ht="12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3:15" ht="12.7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3:15" ht="12.7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3:15" ht="12.7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3:15" ht="12.7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3:15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3:15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3:15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3:15" ht="12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3:15" ht="12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3:15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3:15" ht="12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3:15" ht="12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3:15" ht="12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3:15" ht="12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3:15" ht="12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3:15" ht="12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3:15" ht="12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3:15" ht="12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3:15" ht="12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3:15" ht="12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3:15" ht="12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3:15" ht="12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3:15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3:15" ht="12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3:15" ht="12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3:15" ht="12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3:15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3:15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3:15" ht="12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3:15" ht="12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3:15" ht="12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3:15" ht="12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3:15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3:15" ht="12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3:15" ht="12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3:15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3:15" ht="12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3:15" ht="12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3:15" ht="12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3:15" ht="12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3:15" ht="12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3:15" ht="12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3:15" ht="12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3:15" ht="12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3:15" ht="12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3:15" ht="12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3:15" ht="12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3:15" ht="12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3:15" ht="12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3:15" ht="12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3:15" ht="12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3:15" ht="12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3:15" ht="12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3:15" ht="12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3:15" ht="12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3:15" ht="12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3:15" ht="12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3:15" ht="12.7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3:15" ht="12.7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3:15" ht="12.7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3:15" ht="12.7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3:15" ht="12.7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3:15" ht="12.7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3:15" ht="12.7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3:15" ht="12.7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3:15" ht="12.7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3:15" ht="12.7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3:15" ht="12.7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3:15" ht="12.7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3:15" ht="12.7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3:15" ht="12.7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3:15" ht="12.7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3:15" ht="12.7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3:15" ht="12.7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3:15" ht="12.7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3:15" ht="12.7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3:15" ht="12.7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3:15" ht="12.7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</sheetData>
  <mergeCells count="55">
    <mergeCell ref="A56:O56"/>
    <mergeCell ref="A102:A103"/>
    <mergeCell ref="A104:A105"/>
    <mergeCell ref="A106:A107"/>
    <mergeCell ref="A86:A87"/>
    <mergeCell ref="A88:A89"/>
    <mergeCell ref="A90:A91"/>
    <mergeCell ref="A92:A93"/>
    <mergeCell ref="A78:A79"/>
    <mergeCell ref="A80:A81"/>
    <mergeCell ref="A108:A109"/>
    <mergeCell ref="A94:A95"/>
    <mergeCell ref="A96:A97"/>
    <mergeCell ref="A98:A99"/>
    <mergeCell ref="A100:A101"/>
    <mergeCell ref="A82:A83"/>
    <mergeCell ref="A84:A85"/>
    <mergeCell ref="A70:A71"/>
    <mergeCell ref="A72:A73"/>
    <mergeCell ref="A74:A75"/>
    <mergeCell ref="A76:A77"/>
    <mergeCell ref="A62:A63"/>
    <mergeCell ref="A64:A65"/>
    <mergeCell ref="A66:A67"/>
    <mergeCell ref="A68:A69"/>
    <mergeCell ref="A58:A59"/>
    <mergeCell ref="B58:B59"/>
    <mergeCell ref="C58:O58"/>
    <mergeCell ref="A60:A61"/>
    <mergeCell ref="A8:A9"/>
    <mergeCell ref="A10:A11"/>
    <mergeCell ref="A2:O2"/>
    <mergeCell ref="A1:O1"/>
    <mergeCell ref="C4:O4"/>
    <mergeCell ref="A4:A5"/>
    <mergeCell ref="B4:B5"/>
    <mergeCell ref="A6:A7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44:A45"/>
    <mergeCell ref="A46:A47"/>
    <mergeCell ref="A36:A37"/>
    <mergeCell ref="A38:A39"/>
    <mergeCell ref="A40:A41"/>
    <mergeCell ref="A42:A4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&amp;C15. melléklet
a 6/2012. (IV. 26.) önkormányzati rendelethez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C21" sqref="C21"/>
    </sheetView>
  </sheetViews>
  <sheetFormatPr defaultColWidth="9.140625" defaultRowHeight="12.75"/>
  <cols>
    <col min="1" max="1" width="20.421875" style="0" customWidth="1"/>
    <col min="4" max="4" width="9.28125" style="0" customWidth="1"/>
  </cols>
  <sheetData>
    <row r="1" spans="1:13" ht="12.75">
      <c r="A1" s="35" t="s">
        <v>331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2.75">
      <c r="A2" s="35" t="s">
        <v>240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2.75">
      <c r="A3" s="35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4" t="s">
        <v>204</v>
      </c>
    </row>
    <row r="5" spans="1:13" ht="41.25" customHeight="1">
      <c r="A5" s="86" t="s">
        <v>234</v>
      </c>
      <c r="B5" s="90" t="s">
        <v>235</v>
      </c>
      <c r="C5" s="91"/>
      <c r="D5" s="89" t="s">
        <v>236</v>
      </c>
      <c r="E5" s="89"/>
      <c r="F5" s="89" t="s">
        <v>237</v>
      </c>
      <c r="G5" s="89"/>
      <c r="H5" s="89" t="s">
        <v>238</v>
      </c>
      <c r="I5" s="89"/>
      <c r="J5" s="89" t="s">
        <v>239</v>
      </c>
      <c r="K5" s="89"/>
      <c r="L5" s="89" t="s">
        <v>184</v>
      </c>
      <c r="M5" s="89"/>
    </row>
    <row r="6" spans="1:13" ht="12.75">
      <c r="A6" s="87"/>
      <c r="B6" s="84" t="s">
        <v>1</v>
      </c>
      <c r="C6" s="85"/>
      <c r="D6" s="84" t="s">
        <v>1</v>
      </c>
      <c r="E6" s="85"/>
      <c r="F6" s="84" t="s">
        <v>1</v>
      </c>
      <c r="G6" s="85"/>
      <c r="H6" s="84" t="s">
        <v>1</v>
      </c>
      <c r="I6" s="85"/>
      <c r="J6" s="84" t="s">
        <v>1</v>
      </c>
      <c r="K6" s="85"/>
      <c r="L6" s="84" t="s">
        <v>1</v>
      </c>
      <c r="M6" s="85"/>
    </row>
    <row r="7" spans="1:13" ht="12.75">
      <c r="A7" s="88"/>
      <c r="B7" s="1" t="s">
        <v>0</v>
      </c>
      <c r="C7" s="1" t="s">
        <v>39</v>
      </c>
      <c r="D7" s="1" t="s">
        <v>0</v>
      </c>
      <c r="E7" s="1" t="s">
        <v>39</v>
      </c>
      <c r="F7" s="1" t="s">
        <v>0</v>
      </c>
      <c r="G7" s="1" t="s">
        <v>39</v>
      </c>
      <c r="H7" s="1" t="s">
        <v>0</v>
      </c>
      <c r="I7" s="1" t="s">
        <v>39</v>
      </c>
      <c r="J7" s="1" t="s">
        <v>0</v>
      </c>
      <c r="K7" s="1" t="s">
        <v>39</v>
      </c>
      <c r="L7" s="1" t="s">
        <v>0</v>
      </c>
      <c r="M7" s="1" t="s">
        <v>39</v>
      </c>
    </row>
    <row r="8" spans="1:13" ht="22.5">
      <c r="A8" s="47" t="s">
        <v>241</v>
      </c>
      <c r="B8" s="8">
        <v>2212</v>
      </c>
      <c r="C8" s="8">
        <v>142</v>
      </c>
      <c r="D8" s="8"/>
      <c r="E8" s="8"/>
      <c r="F8" s="8"/>
      <c r="G8" s="8"/>
      <c r="H8" s="8"/>
      <c r="I8" s="8"/>
      <c r="J8" s="8"/>
      <c r="K8" s="8"/>
      <c r="L8" s="8">
        <f>B8+D8+F8+H8+J8</f>
        <v>2212</v>
      </c>
      <c r="M8" s="8">
        <f>C8+E8+G8+I8+K8</f>
        <v>142</v>
      </c>
    </row>
    <row r="9" spans="1:13" ht="22.5" customHeight="1">
      <c r="A9" s="47" t="s">
        <v>242</v>
      </c>
      <c r="B9" s="8">
        <v>18000</v>
      </c>
      <c r="C9" s="8">
        <v>18000</v>
      </c>
      <c r="D9" s="8">
        <v>150</v>
      </c>
      <c r="E9" s="8">
        <v>150</v>
      </c>
      <c r="F9" s="8">
        <v>4700</v>
      </c>
      <c r="G9" s="8">
        <v>4700</v>
      </c>
      <c r="H9" s="8">
        <v>600</v>
      </c>
      <c r="I9" s="8">
        <v>600</v>
      </c>
      <c r="J9" s="8"/>
      <c r="K9" s="8"/>
      <c r="L9" s="8">
        <f aca="true" t="shared" si="0" ref="L9:L14">B9+D9+F9+H9+J9</f>
        <v>23450</v>
      </c>
      <c r="M9" s="8">
        <f aca="true" t="shared" si="1" ref="M9:M14">C9+E9+G9+I9+K9</f>
        <v>23450</v>
      </c>
    </row>
    <row r="10" spans="1:13" ht="22.5" customHeight="1">
      <c r="A10" s="47" t="s">
        <v>243</v>
      </c>
      <c r="B10" s="8"/>
      <c r="C10" s="8"/>
      <c r="D10" s="8">
        <v>38</v>
      </c>
      <c r="E10" s="8">
        <v>38</v>
      </c>
      <c r="F10" s="8">
        <v>1175</v>
      </c>
      <c r="G10" s="8">
        <v>1175</v>
      </c>
      <c r="H10" s="8"/>
      <c r="I10" s="8"/>
      <c r="J10" s="8"/>
      <c r="K10" s="8"/>
      <c r="L10" s="8">
        <f t="shared" si="0"/>
        <v>1213</v>
      </c>
      <c r="M10" s="8">
        <f t="shared" si="1"/>
        <v>1213</v>
      </c>
    </row>
    <row r="11" spans="1:13" ht="22.5">
      <c r="A11" s="47" t="s">
        <v>244</v>
      </c>
      <c r="B11" s="8"/>
      <c r="C11" s="8"/>
      <c r="D11" s="8"/>
      <c r="E11" s="8"/>
      <c r="F11" s="8"/>
      <c r="G11" s="8"/>
      <c r="H11" s="8"/>
      <c r="I11" s="8"/>
      <c r="J11" s="8">
        <v>6000</v>
      </c>
      <c r="K11" s="8">
        <v>6000</v>
      </c>
      <c r="L11" s="8">
        <f t="shared" si="0"/>
        <v>6000</v>
      </c>
      <c r="M11" s="8">
        <f t="shared" si="1"/>
        <v>6000</v>
      </c>
    </row>
    <row r="12" spans="1:13" ht="22.5" customHeight="1">
      <c r="A12" s="47" t="s">
        <v>245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>
        <f t="shared" si="0"/>
        <v>0</v>
      </c>
      <c r="M12" s="8">
        <f t="shared" si="1"/>
        <v>0</v>
      </c>
    </row>
    <row r="13" spans="1:13" ht="22.5" customHeight="1">
      <c r="A13" s="47" t="s">
        <v>246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>
        <f t="shared" si="0"/>
        <v>0</v>
      </c>
      <c r="M13" s="8">
        <f t="shared" si="1"/>
        <v>0</v>
      </c>
    </row>
    <row r="14" spans="1:13" ht="22.5">
      <c r="A14" s="47" t="s">
        <v>247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>
        <f t="shared" si="0"/>
        <v>0</v>
      </c>
      <c r="M14" s="8">
        <f t="shared" si="1"/>
        <v>0</v>
      </c>
    </row>
    <row r="15" spans="1:13" ht="22.5">
      <c r="A15" s="48" t="s">
        <v>248</v>
      </c>
      <c r="B15" s="7">
        <f>SUM(B8:B14)</f>
        <v>20212</v>
      </c>
      <c r="C15" s="7">
        <f aca="true" t="shared" si="2" ref="C15:M15">SUM(C8:C14)</f>
        <v>18142</v>
      </c>
      <c r="D15" s="7">
        <f t="shared" si="2"/>
        <v>188</v>
      </c>
      <c r="E15" s="7">
        <f t="shared" si="2"/>
        <v>188</v>
      </c>
      <c r="F15" s="7">
        <f t="shared" si="2"/>
        <v>5875</v>
      </c>
      <c r="G15" s="7">
        <f t="shared" si="2"/>
        <v>5875</v>
      </c>
      <c r="H15" s="7">
        <f t="shared" si="2"/>
        <v>600</v>
      </c>
      <c r="I15" s="7">
        <f t="shared" si="2"/>
        <v>600</v>
      </c>
      <c r="J15" s="7">
        <f t="shared" si="2"/>
        <v>6000</v>
      </c>
      <c r="K15" s="7">
        <f t="shared" si="2"/>
        <v>6000</v>
      </c>
      <c r="L15" s="7">
        <f t="shared" si="2"/>
        <v>32875</v>
      </c>
      <c r="M15" s="7">
        <f t="shared" si="2"/>
        <v>30805</v>
      </c>
    </row>
    <row r="16" spans="1:13" ht="22.5">
      <c r="A16" s="47" t="s">
        <v>249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22.5">
      <c r="A17" s="47" t="s">
        <v>31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22.5">
      <c r="A18" s="47" t="s">
        <v>34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22.5">
      <c r="A19" s="49" t="s">
        <v>269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22.5">
      <c r="A20" s="47" t="s">
        <v>268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22.5">
      <c r="A21" s="48" t="s">
        <v>250</v>
      </c>
      <c r="B21" s="7">
        <f>SUM(B15:B19)</f>
        <v>20212</v>
      </c>
      <c r="C21" s="7">
        <f aca="true" t="shared" si="3" ref="C21:M21">SUM(C15:C19)</f>
        <v>18142</v>
      </c>
      <c r="D21" s="7">
        <f t="shared" si="3"/>
        <v>188</v>
      </c>
      <c r="E21" s="7">
        <f t="shared" si="3"/>
        <v>188</v>
      </c>
      <c r="F21" s="7">
        <f t="shared" si="3"/>
        <v>5875</v>
      </c>
      <c r="G21" s="7">
        <f t="shared" si="3"/>
        <v>5875</v>
      </c>
      <c r="H21" s="7">
        <f t="shared" si="3"/>
        <v>600</v>
      </c>
      <c r="I21" s="7">
        <f t="shared" si="3"/>
        <v>600</v>
      </c>
      <c r="J21" s="7">
        <f t="shared" si="3"/>
        <v>6000</v>
      </c>
      <c r="K21" s="7">
        <f t="shared" si="3"/>
        <v>6000</v>
      </c>
      <c r="L21" s="7">
        <f t="shared" si="3"/>
        <v>32875</v>
      </c>
      <c r="M21" s="7">
        <f t="shared" si="3"/>
        <v>30805</v>
      </c>
    </row>
    <row r="22" ht="12.75">
      <c r="A22" s="45"/>
    </row>
    <row r="23" ht="12.75">
      <c r="A23" s="45"/>
    </row>
    <row r="24" ht="12.75">
      <c r="A24" s="45"/>
    </row>
    <row r="25" ht="12.75">
      <c r="A25" s="45"/>
    </row>
    <row r="26" ht="12.75">
      <c r="A26" s="45"/>
    </row>
    <row r="27" ht="12.75">
      <c r="A27" s="45"/>
    </row>
    <row r="28" ht="12.75">
      <c r="A28" s="45"/>
    </row>
    <row r="29" ht="12.75">
      <c r="A29" s="45"/>
    </row>
    <row r="30" ht="12.75">
      <c r="A30" s="45"/>
    </row>
    <row r="31" ht="12.75">
      <c r="A31" s="45"/>
    </row>
    <row r="32" ht="12.75">
      <c r="A32" s="45"/>
    </row>
    <row r="33" ht="12.75">
      <c r="A33" s="45"/>
    </row>
    <row r="34" ht="12.75">
      <c r="A34" s="45"/>
    </row>
    <row r="35" ht="12.75">
      <c r="A35" s="45"/>
    </row>
    <row r="36" ht="12.75">
      <c r="A36" s="34"/>
    </row>
  </sheetData>
  <mergeCells count="13">
    <mergeCell ref="L6:M6"/>
    <mergeCell ref="L5:M5"/>
    <mergeCell ref="B5:C5"/>
    <mergeCell ref="D5:E5"/>
    <mergeCell ref="F5:G5"/>
    <mergeCell ref="A5:A7"/>
    <mergeCell ref="B6:C6"/>
    <mergeCell ref="D6:E6"/>
    <mergeCell ref="J5:K5"/>
    <mergeCell ref="H5:I5"/>
    <mergeCell ref="F6:G6"/>
    <mergeCell ref="H6:I6"/>
    <mergeCell ref="J6:K6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&amp;C2/a melléklet
a 6/2012. (IV. 26.) önkormányzati rendelethez</oddHeader>
    <oddFooter>&amp;C1.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C11" sqref="C11"/>
    </sheetView>
  </sheetViews>
  <sheetFormatPr defaultColWidth="9.140625" defaultRowHeight="12.75"/>
  <cols>
    <col min="1" max="1" width="20.421875" style="0" customWidth="1"/>
    <col min="4" max="4" width="9.28125" style="0" customWidth="1"/>
  </cols>
  <sheetData>
    <row r="1" spans="1:13" ht="12.75">
      <c r="A1" s="35" t="s">
        <v>329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2.75">
      <c r="A2" s="35" t="s">
        <v>233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2.75">
      <c r="A3" s="35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4" t="s">
        <v>204</v>
      </c>
    </row>
    <row r="5" spans="1:13" ht="41.25" customHeight="1">
      <c r="A5" s="92" t="s">
        <v>234</v>
      </c>
      <c r="B5" s="90" t="s">
        <v>252</v>
      </c>
      <c r="C5" s="91"/>
      <c r="D5" s="89"/>
      <c r="E5" s="89"/>
      <c r="F5" s="89"/>
      <c r="G5" s="89"/>
      <c r="H5" s="89"/>
      <c r="I5" s="89"/>
      <c r="J5" s="89"/>
      <c r="K5" s="89"/>
      <c r="L5" s="89" t="s">
        <v>184</v>
      </c>
      <c r="M5" s="89"/>
    </row>
    <row r="6" spans="1:13" ht="12.75">
      <c r="A6" s="93"/>
      <c r="B6" s="84" t="s">
        <v>1</v>
      </c>
      <c r="C6" s="85"/>
      <c r="D6" s="2"/>
      <c r="E6" s="2"/>
      <c r="F6" s="2"/>
      <c r="G6" s="2"/>
      <c r="H6" s="2"/>
      <c r="I6" s="2"/>
      <c r="J6" s="2"/>
      <c r="K6" s="2"/>
      <c r="L6" s="84" t="s">
        <v>1</v>
      </c>
      <c r="M6" s="85"/>
    </row>
    <row r="7" spans="1:13" ht="12.75">
      <c r="A7" s="46"/>
      <c r="B7" s="1" t="s">
        <v>0</v>
      </c>
      <c r="C7" s="1" t="s">
        <v>39</v>
      </c>
      <c r="D7" s="2"/>
      <c r="E7" s="2"/>
      <c r="F7" s="2"/>
      <c r="G7" s="2"/>
      <c r="H7" s="2"/>
      <c r="I7" s="2"/>
      <c r="J7" s="2"/>
      <c r="K7" s="2"/>
      <c r="L7" s="1" t="s">
        <v>0</v>
      </c>
      <c r="M7" s="1" t="s">
        <v>39</v>
      </c>
    </row>
    <row r="8" spans="1:13" ht="22.5">
      <c r="A8" s="47" t="s">
        <v>241</v>
      </c>
      <c r="B8" s="8"/>
      <c r="C8" s="8"/>
      <c r="D8" s="8"/>
      <c r="E8" s="8"/>
      <c r="F8" s="8"/>
      <c r="G8" s="8"/>
      <c r="H8" s="8"/>
      <c r="I8" s="8"/>
      <c r="J8" s="8"/>
      <c r="K8" s="8"/>
      <c r="L8" s="8">
        <f aca="true" t="shared" si="0" ref="L8:M14">B8+D8+F8+H8+J8</f>
        <v>0</v>
      </c>
      <c r="M8" s="8">
        <f t="shared" si="0"/>
        <v>0</v>
      </c>
    </row>
    <row r="9" spans="1:13" ht="22.5" customHeight="1">
      <c r="A9" s="47" t="s">
        <v>242</v>
      </c>
      <c r="B9" s="8">
        <v>1659</v>
      </c>
      <c r="C9" s="8">
        <v>1659</v>
      </c>
      <c r="D9" s="8"/>
      <c r="E9" s="8"/>
      <c r="F9" s="8"/>
      <c r="G9" s="8"/>
      <c r="H9" s="8"/>
      <c r="I9" s="8"/>
      <c r="J9" s="8"/>
      <c r="K9" s="8"/>
      <c r="L9" s="8">
        <f t="shared" si="0"/>
        <v>1659</v>
      </c>
      <c r="M9" s="8">
        <f t="shared" si="0"/>
        <v>1659</v>
      </c>
    </row>
    <row r="10" spans="1:13" ht="22.5" customHeight="1">
      <c r="A10" s="47" t="s">
        <v>243</v>
      </c>
      <c r="B10" s="8">
        <v>415</v>
      </c>
      <c r="C10" s="8">
        <v>415</v>
      </c>
      <c r="D10" s="8"/>
      <c r="E10" s="8"/>
      <c r="F10" s="8"/>
      <c r="G10" s="8"/>
      <c r="H10" s="8"/>
      <c r="I10" s="8"/>
      <c r="J10" s="8"/>
      <c r="K10" s="8"/>
      <c r="L10" s="8">
        <f t="shared" si="0"/>
        <v>415</v>
      </c>
      <c r="M10" s="8">
        <f t="shared" si="0"/>
        <v>415</v>
      </c>
    </row>
    <row r="11" spans="1:13" ht="22.5">
      <c r="A11" s="47" t="s">
        <v>244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>
        <f t="shared" si="0"/>
        <v>0</v>
      </c>
      <c r="M11" s="8">
        <f t="shared" si="0"/>
        <v>0</v>
      </c>
    </row>
    <row r="12" spans="1:13" ht="22.5" customHeight="1">
      <c r="A12" s="47" t="s">
        <v>245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>
        <f t="shared" si="0"/>
        <v>0</v>
      </c>
      <c r="M12" s="8">
        <f t="shared" si="0"/>
        <v>0</v>
      </c>
    </row>
    <row r="13" spans="1:13" ht="22.5" customHeight="1">
      <c r="A13" s="47" t="s">
        <v>246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>
        <f t="shared" si="0"/>
        <v>0</v>
      </c>
      <c r="M13" s="8">
        <f t="shared" si="0"/>
        <v>0</v>
      </c>
    </row>
    <row r="14" spans="1:13" ht="22.5">
      <c r="A14" s="47" t="s">
        <v>247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>
        <f t="shared" si="0"/>
        <v>0</v>
      </c>
      <c r="M14" s="8">
        <f t="shared" si="0"/>
        <v>0</v>
      </c>
    </row>
    <row r="15" spans="1:13" ht="22.5">
      <c r="A15" s="48" t="s">
        <v>248</v>
      </c>
      <c r="B15" s="7">
        <f>SUM(B8:B14)</f>
        <v>2074</v>
      </c>
      <c r="C15" s="7">
        <f>SUM(C8:C14)</f>
        <v>2074</v>
      </c>
      <c r="D15" s="7"/>
      <c r="E15" s="7"/>
      <c r="F15" s="7"/>
      <c r="G15" s="7"/>
      <c r="H15" s="7"/>
      <c r="I15" s="7"/>
      <c r="J15" s="7"/>
      <c r="K15" s="7"/>
      <c r="L15" s="7">
        <f>SUM(L8:L14)</f>
        <v>2074</v>
      </c>
      <c r="M15" s="7">
        <f>SUM(M8:M14)</f>
        <v>2074</v>
      </c>
    </row>
    <row r="16" spans="1:13" ht="22.5">
      <c r="A16" s="47" t="s">
        <v>249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22.5">
      <c r="A17" s="47" t="s">
        <v>31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22.5">
      <c r="A18" s="47" t="s">
        <v>34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22.5">
      <c r="A19" s="49" t="s">
        <v>269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22.5">
      <c r="A20" s="47" t="s">
        <v>268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22.5">
      <c r="A21" s="48" t="s">
        <v>250</v>
      </c>
      <c r="B21" s="7">
        <f>SUM(B15:B20)</f>
        <v>2074</v>
      </c>
      <c r="C21" s="7">
        <f>SUM(C15:C20)</f>
        <v>2074</v>
      </c>
      <c r="D21" s="7"/>
      <c r="E21" s="7"/>
      <c r="F21" s="7"/>
      <c r="G21" s="7"/>
      <c r="H21" s="7"/>
      <c r="I21" s="7"/>
      <c r="J21" s="7"/>
      <c r="K21" s="7"/>
      <c r="L21" s="7">
        <f>SUM(L15:L20)</f>
        <v>2074</v>
      </c>
      <c r="M21" s="7">
        <f>SUM(M15:M20)</f>
        <v>2074</v>
      </c>
    </row>
    <row r="22" ht="12.75">
      <c r="A22" s="45"/>
    </row>
    <row r="23" ht="12.75">
      <c r="A23" s="45"/>
    </row>
    <row r="24" ht="12.75">
      <c r="A24" s="45"/>
    </row>
    <row r="25" ht="12.75">
      <c r="A25" s="45"/>
    </row>
    <row r="26" ht="12.75">
      <c r="A26" s="45"/>
    </row>
    <row r="27" ht="12.75">
      <c r="A27" s="45"/>
    </row>
    <row r="28" ht="12.75">
      <c r="A28" s="45"/>
    </row>
    <row r="29" ht="12.75">
      <c r="A29" s="45"/>
    </row>
    <row r="30" ht="12.75">
      <c r="A30" s="45"/>
    </row>
    <row r="31" ht="12.75">
      <c r="A31" s="45"/>
    </row>
    <row r="32" ht="12.75">
      <c r="A32" s="45"/>
    </row>
    <row r="33" ht="12.75">
      <c r="A33" s="45"/>
    </row>
    <row r="34" ht="12.75">
      <c r="A34" s="45"/>
    </row>
    <row r="35" ht="12.75">
      <c r="A35" s="45"/>
    </row>
    <row r="36" ht="12.75">
      <c r="A36" s="34"/>
    </row>
  </sheetData>
  <mergeCells count="9">
    <mergeCell ref="J5:K5"/>
    <mergeCell ref="H5:I5"/>
    <mergeCell ref="L5:M5"/>
    <mergeCell ref="A5:A6"/>
    <mergeCell ref="B5:C5"/>
    <mergeCell ref="D5:E5"/>
    <mergeCell ref="F5:G5"/>
    <mergeCell ref="B6:C6"/>
    <mergeCell ref="L6:M6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&amp;C2/a melléklet
a 7/2012. (IV. 26.) önkormányzati rendelethez</oddHeader>
    <oddFooter>&amp;C2.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E16" sqref="E16"/>
    </sheetView>
  </sheetViews>
  <sheetFormatPr defaultColWidth="9.140625" defaultRowHeight="12.75"/>
  <cols>
    <col min="1" max="1" width="20.421875" style="0" customWidth="1"/>
    <col min="4" max="4" width="9.28125" style="0" customWidth="1"/>
  </cols>
  <sheetData>
    <row r="1" spans="1:13" ht="12.75">
      <c r="A1" s="35" t="s">
        <v>329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2.75">
      <c r="A2" s="35"/>
      <c r="B2" s="32"/>
      <c r="C2" s="35" t="s">
        <v>256</v>
      </c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2.75">
      <c r="A3" s="35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4" t="s">
        <v>204</v>
      </c>
    </row>
    <row r="5" spans="1:13" ht="41.25" customHeight="1">
      <c r="A5" s="92" t="s">
        <v>234</v>
      </c>
      <c r="B5" s="90" t="s">
        <v>251</v>
      </c>
      <c r="C5" s="91"/>
      <c r="D5" s="89" t="s">
        <v>400</v>
      </c>
      <c r="E5" s="89"/>
      <c r="F5" s="89"/>
      <c r="G5" s="89"/>
      <c r="H5" s="89"/>
      <c r="I5" s="89"/>
      <c r="J5" s="89"/>
      <c r="K5" s="89"/>
      <c r="L5" s="89" t="s">
        <v>184</v>
      </c>
      <c r="M5" s="89"/>
    </row>
    <row r="6" spans="1:13" ht="12.75">
      <c r="A6" s="93"/>
      <c r="B6" s="84" t="s">
        <v>1</v>
      </c>
      <c r="C6" s="85"/>
      <c r="D6" s="84" t="s">
        <v>1</v>
      </c>
      <c r="E6" s="85"/>
      <c r="F6" s="2"/>
      <c r="G6" s="2"/>
      <c r="H6" s="2"/>
      <c r="I6" s="2"/>
      <c r="J6" s="2"/>
      <c r="K6" s="2"/>
      <c r="L6" s="84" t="s">
        <v>1</v>
      </c>
      <c r="M6" s="85"/>
    </row>
    <row r="7" spans="1:13" ht="12.75">
      <c r="A7" s="46"/>
      <c r="B7" s="1" t="s">
        <v>0</v>
      </c>
      <c r="C7" s="1" t="s">
        <v>39</v>
      </c>
      <c r="D7" s="2" t="s">
        <v>0</v>
      </c>
      <c r="E7" s="2" t="s">
        <v>39</v>
      </c>
      <c r="F7" s="2"/>
      <c r="G7" s="2"/>
      <c r="H7" s="2"/>
      <c r="I7" s="2"/>
      <c r="J7" s="2"/>
      <c r="K7" s="2"/>
      <c r="L7" s="1" t="s">
        <v>0</v>
      </c>
      <c r="M7" s="1" t="s">
        <v>39</v>
      </c>
    </row>
    <row r="8" spans="1:13" ht="22.5">
      <c r="A8" s="47" t="s">
        <v>241</v>
      </c>
      <c r="B8" s="8"/>
      <c r="C8" s="8"/>
      <c r="D8" s="8"/>
      <c r="E8" s="8">
        <v>134</v>
      </c>
      <c r="F8" s="8"/>
      <c r="G8" s="8"/>
      <c r="H8" s="8"/>
      <c r="I8" s="8"/>
      <c r="J8" s="8"/>
      <c r="K8" s="8"/>
      <c r="L8" s="8">
        <f aca="true" t="shared" si="0" ref="L8:M14">B8+D8+F8+H8+J8</f>
        <v>0</v>
      </c>
      <c r="M8" s="8">
        <f t="shared" si="0"/>
        <v>134</v>
      </c>
    </row>
    <row r="9" spans="1:13" ht="22.5" customHeight="1">
      <c r="A9" s="47" t="s">
        <v>242</v>
      </c>
      <c r="B9" s="8">
        <v>1100</v>
      </c>
      <c r="C9" s="8">
        <v>1100</v>
      </c>
      <c r="D9" s="8"/>
      <c r="E9" s="8"/>
      <c r="F9" s="8"/>
      <c r="G9" s="8"/>
      <c r="H9" s="8"/>
      <c r="I9" s="8"/>
      <c r="J9" s="8"/>
      <c r="K9" s="8"/>
      <c r="L9" s="8">
        <f t="shared" si="0"/>
        <v>1100</v>
      </c>
      <c r="M9" s="8">
        <f t="shared" si="0"/>
        <v>1100</v>
      </c>
    </row>
    <row r="10" spans="1:13" ht="22.5" customHeight="1">
      <c r="A10" s="47" t="s">
        <v>243</v>
      </c>
      <c r="B10" s="8">
        <v>275</v>
      </c>
      <c r="C10" s="8">
        <v>275</v>
      </c>
      <c r="D10" s="8"/>
      <c r="E10" s="8">
        <v>34</v>
      </c>
      <c r="F10" s="8"/>
      <c r="G10" s="8"/>
      <c r="H10" s="8"/>
      <c r="I10" s="8"/>
      <c r="J10" s="8"/>
      <c r="K10" s="8"/>
      <c r="L10" s="8">
        <f t="shared" si="0"/>
        <v>275</v>
      </c>
      <c r="M10" s="8">
        <f t="shared" si="0"/>
        <v>309</v>
      </c>
    </row>
    <row r="11" spans="1:13" ht="22.5">
      <c r="A11" s="47" t="s">
        <v>244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>
        <f t="shared" si="0"/>
        <v>0</v>
      </c>
      <c r="M11" s="8">
        <f t="shared" si="0"/>
        <v>0</v>
      </c>
    </row>
    <row r="12" spans="1:13" ht="22.5" customHeight="1">
      <c r="A12" s="47" t="s">
        <v>245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>
        <f t="shared" si="0"/>
        <v>0</v>
      </c>
      <c r="M12" s="8">
        <f t="shared" si="0"/>
        <v>0</v>
      </c>
    </row>
    <row r="13" spans="1:13" ht="22.5" customHeight="1">
      <c r="A13" s="47" t="s">
        <v>246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>
        <f t="shared" si="0"/>
        <v>0</v>
      </c>
      <c r="M13" s="8">
        <f t="shared" si="0"/>
        <v>0</v>
      </c>
    </row>
    <row r="14" spans="1:13" ht="22.5">
      <c r="A14" s="47" t="s">
        <v>247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>
        <f t="shared" si="0"/>
        <v>0</v>
      </c>
      <c r="M14" s="8">
        <f t="shared" si="0"/>
        <v>0</v>
      </c>
    </row>
    <row r="15" spans="1:13" ht="22.5">
      <c r="A15" s="48" t="s">
        <v>248</v>
      </c>
      <c r="B15" s="7">
        <f>SUM(B8:B14)</f>
        <v>1375</v>
      </c>
      <c r="C15" s="7">
        <f>SUM(C8:C14)</f>
        <v>1375</v>
      </c>
      <c r="D15" s="7"/>
      <c r="E15" s="7">
        <v>168</v>
      </c>
      <c r="F15" s="7"/>
      <c r="G15" s="7"/>
      <c r="H15" s="7"/>
      <c r="I15" s="7"/>
      <c r="J15" s="7"/>
      <c r="K15" s="7"/>
      <c r="L15" s="7">
        <f>SUM(L8:L14)</f>
        <v>1375</v>
      </c>
      <c r="M15" s="7">
        <f>SUM(M8:M14)</f>
        <v>1543</v>
      </c>
    </row>
    <row r="16" spans="1:13" ht="22.5">
      <c r="A16" s="47" t="s">
        <v>249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22.5">
      <c r="A17" s="47" t="s">
        <v>31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22.5">
      <c r="A18" s="47" t="s">
        <v>34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22.5">
      <c r="A19" s="49" t="s">
        <v>269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22.5">
      <c r="A20" s="47" t="s">
        <v>35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22.5">
      <c r="A21" s="48" t="s">
        <v>250</v>
      </c>
      <c r="B21" s="7">
        <f>SUM(B15:B20)</f>
        <v>1375</v>
      </c>
      <c r="C21" s="7">
        <f>SUM(C15:C20)</f>
        <v>1375</v>
      </c>
      <c r="D21" s="7"/>
      <c r="E21" s="7"/>
      <c r="F21" s="7"/>
      <c r="G21" s="7"/>
      <c r="H21" s="7"/>
      <c r="I21" s="7"/>
      <c r="J21" s="7"/>
      <c r="K21" s="7"/>
      <c r="L21" s="7">
        <f>SUM(L15:L20)</f>
        <v>1375</v>
      </c>
      <c r="M21" s="7">
        <f>SUM(M15:M20)</f>
        <v>1543</v>
      </c>
    </row>
    <row r="22" ht="12.75">
      <c r="A22" s="45"/>
    </row>
    <row r="23" ht="12.75">
      <c r="A23" s="45"/>
    </row>
    <row r="24" ht="12.75">
      <c r="A24" s="45"/>
    </row>
    <row r="25" ht="12.75">
      <c r="A25" s="45"/>
    </row>
    <row r="26" ht="12.75">
      <c r="A26" s="45"/>
    </row>
    <row r="27" ht="12.75">
      <c r="A27" s="45"/>
    </row>
    <row r="28" ht="12.75">
      <c r="A28" s="45"/>
    </row>
    <row r="29" ht="12.75">
      <c r="A29" s="45"/>
    </row>
    <row r="30" ht="12.75">
      <c r="A30" s="45"/>
    </row>
    <row r="31" ht="12.75">
      <c r="A31" s="45"/>
    </row>
    <row r="32" ht="12.75">
      <c r="A32" s="45"/>
    </row>
    <row r="33" ht="12.75">
      <c r="A33" s="45"/>
    </row>
    <row r="34" ht="12.75">
      <c r="A34" s="45"/>
    </row>
    <row r="35" ht="12.75">
      <c r="A35" s="45"/>
    </row>
    <row r="36" ht="12.75">
      <c r="A36" s="34"/>
    </row>
  </sheetData>
  <mergeCells count="10">
    <mergeCell ref="J5:K5"/>
    <mergeCell ref="H5:I5"/>
    <mergeCell ref="L5:M5"/>
    <mergeCell ref="A5:A6"/>
    <mergeCell ref="B5:C5"/>
    <mergeCell ref="D5:E5"/>
    <mergeCell ref="F5:G5"/>
    <mergeCell ref="B6:C6"/>
    <mergeCell ref="L6:M6"/>
    <mergeCell ref="D6:E6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&amp;C2/a melléklet
a 7/2012. (IV. 26.)  önkormányzati rendelethez</oddHeader>
    <oddFooter>&amp;C3.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E11" sqref="E11"/>
    </sheetView>
  </sheetViews>
  <sheetFormatPr defaultColWidth="9.140625" defaultRowHeight="12.75"/>
  <cols>
    <col min="1" max="1" width="20.421875" style="0" customWidth="1"/>
    <col min="4" max="4" width="9.28125" style="0" customWidth="1"/>
  </cols>
  <sheetData>
    <row r="1" spans="1:13" ht="12.75">
      <c r="A1" s="35" t="s">
        <v>332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2.75">
      <c r="A2" s="35"/>
      <c r="B2" s="32"/>
      <c r="C2" s="35" t="s">
        <v>255</v>
      </c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2.75">
      <c r="A3" s="35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4" t="s">
        <v>204</v>
      </c>
    </row>
    <row r="5" spans="1:13" ht="41.25" customHeight="1">
      <c r="A5" s="92" t="s">
        <v>234</v>
      </c>
      <c r="B5" s="90" t="s">
        <v>253</v>
      </c>
      <c r="C5" s="91"/>
      <c r="D5" s="89" t="s">
        <v>254</v>
      </c>
      <c r="E5" s="89"/>
      <c r="F5" s="89"/>
      <c r="G5" s="89"/>
      <c r="H5" s="89"/>
      <c r="I5" s="89"/>
      <c r="J5" s="89"/>
      <c r="K5" s="89"/>
      <c r="L5" s="89" t="s">
        <v>184</v>
      </c>
      <c r="M5" s="89"/>
    </row>
    <row r="6" spans="1:13" ht="12.75">
      <c r="A6" s="93"/>
      <c r="B6" s="84" t="s">
        <v>1</v>
      </c>
      <c r="C6" s="85"/>
      <c r="D6" s="84" t="s">
        <v>1</v>
      </c>
      <c r="E6" s="85"/>
      <c r="F6" s="2"/>
      <c r="G6" s="2"/>
      <c r="H6" s="2"/>
      <c r="I6" s="2"/>
      <c r="J6" s="2"/>
      <c r="K6" s="2"/>
      <c r="L6" s="84" t="s">
        <v>1</v>
      </c>
      <c r="M6" s="85"/>
    </row>
    <row r="7" spans="1:13" ht="12.75">
      <c r="A7" s="46"/>
      <c r="B7" s="1" t="s">
        <v>0</v>
      </c>
      <c r="C7" s="1" t="s">
        <v>39</v>
      </c>
      <c r="D7" s="1" t="s">
        <v>0</v>
      </c>
      <c r="E7" s="1" t="s">
        <v>39</v>
      </c>
      <c r="F7" s="2"/>
      <c r="G7" s="2"/>
      <c r="H7" s="2"/>
      <c r="I7" s="2"/>
      <c r="J7" s="2"/>
      <c r="K7" s="2"/>
      <c r="L7" s="1" t="s">
        <v>0</v>
      </c>
      <c r="M7" s="1" t="s">
        <v>39</v>
      </c>
    </row>
    <row r="8" spans="1:13" ht="22.5">
      <c r="A8" s="47" t="s">
        <v>241</v>
      </c>
      <c r="B8" s="8">
        <v>50</v>
      </c>
      <c r="C8" s="8">
        <v>50</v>
      </c>
      <c r="D8" s="8">
        <v>48</v>
      </c>
      <c r="E8" s="8">
        <v>48</v>
      </c>
      <c r="F8" s="8"/>
      <c r="G8" s="8"/>
      <c r="H8" s="8"/>
      <c r="I8" s="8"/>
      <c r="J8" s="8"/>
      <c r="K8" s="8"/>
      <c r="L8" s="8">
        <f aca="true" t="shared" si="0" ref="L8:M14">B8+D8+F8+H8+J8</f>
        <v>98</v>
      </c>
      <c r="M8" s="8">
        <f t="shared" si="0"/>
        <v>98</v>
      </c>
    </row>
    <row r="9" spans="1:13" ht="22.5" customHeight="1">
      <c r="A9" s="47" t="s">
        <v>242</v>
      </c>
      <c r="B9" s="8"/>
      <c r="C9" s="8"/>
      <c r="D9" s="8"/>
      <c r="E9" s="8"/>
      <c r="F9" s="8"/>
      <c r="G9" s="8"/>
      <c r="H9" s="8"/>
      <c r="I9" s="8"/>
      <c r="J9" s="8"/>
      <c r="K9" s="8"/>
      <c r="L9" s="8">
        <f t="shared" si="0"/>
        <v>0</v>
      </c>
      <c r="M9" s="8">
        <f t="shared" si="0"/>
        <v>0</v>
      </c>
    </row>
    <row r="10" spans="1:13" ht="22.5" customHeight="1">
      <c r="A10" s="47" t="s">
        <v>243</v>
      </c>
      <c r="B10" s="8">
        <v>12</v>
      </c>
      <c r="C10" s="8">
        <v>12</v>
      </c>
      <c r="D10" s="8">
        <v>12</v>
      </c>
      <c r="E10" s="8">
        <v>12</v>
      </c>
      <c r="F10" s="8"/>
      <c r="G10" s="8"/>
      <c r="H10" s="8"/>
      <c r="I10" s="8"/>
      <c r="J10" s="8"/>
      <c r="K10" s="8"/>
      <c r="L10" s="8">
        <f t="shared" si="0"/>
        <v>24</v>
      </c>
      <c r="M10" s="8">
        <f t="shared" si="0"/>
        <v>24</v>
      </c>
    </row>
    <row r="11" spans="1:13" ht="22.5">
      <c r="A11" s="47" t="s">
        <v>244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>
        <f t="shared" si="0"/>
        <v>0</v>
      </c>
      <c r="M11" s="8">
        <f t="shared" si="0"/>
        <v>0</v>
      </c>
    </row>
    <row r="12" spans="1:13" ht="22.5" customHeight="1">
      <c r="A12" s="47" t="s">
        <v>245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>
        <f t="shared" si="0"/>
        <v>0</v>
      </c>
      <c r="M12" s="8">
        <f t="shared" si="0"/>
        <v>0</v>
      </c>
    </row>
    <row r="13" spans="1:13" ht="22.5" customHeight="1">
      <c r="A13" s="47" t="s">
        <v>246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>
        <f t="shared" si="0"/>
        <v>0</v>
      </c>
      <c r="M13" s="8">
        <f t="shared" si="0"/>
        <v>0</v>
      </c>
    </row>
    <row r="14" spans="1:13" ht="22.5">
      <c r="A14" s="47" t="s">
        <v>247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>
        <f t="shared" si="0"/>
        <v>0</v>
      </c>
      <c r="M14" s="8">
        <f t="shared" si="0"/>
        <v>0</v>
      </c>
    </row>
    <row r="15" spans="1:13" ht="22.5">
      <c r="A15" s="48" t="s">
        <v>248</v>
      </c>
      <c r="B15" s="7">
        <f>SUM(B8:B14)</f>
        <v>62</v>
      </c>
      <c r="C15" s="7">
        <f>SUM(C8:C14)</f>
        <v>62</v>
      </c>
      <c r="D15" s="7">
        <f>SUM(D8:D14)</f>
        <v>60</v>
      </c>
      <c r="E15" s="7">
        <f>SUM(E8:E14)</f>
        <v>60</v>
      </c>
      <c r="F15" s="7"/>
      <c r="G15" s="7"/>
      <c r="H15" s="7"/>
      <c r="I15" s="7"/>
      <c r="J15" s="7"/>
      <c r="K15" s="7"/>
      <c r="L15" s="7">
        <f>SUM(L8:L14)</f>
        <v>122</v>
      </c>
      <c r="M15" s="7">
        <f>SUM(M8:M14)</f>
        <v>122</v>
      </c>
    </row>
    <row r="16" spans="1:13" ht="22.5">
      <c r="A16" s="47" t="s">
        <v>249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22.5">
      <c r="A17" s="47" t="s">
        <v>31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22.5">
      <c r="A18" s="47" t="s">
        <v>34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22.5">
      <c r="A19" s="49" t="s">
        <v>269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22.5">
      <c r="A20" s="47" t="s">
        <v>35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22.5">
      <c r="A21" s="48" t="s">
        <v>250</v>
      </c>
      <c r="B21" s="7">
        <f>SUM(B15:B20)</f>
        <v>62</v>
      </c>
      <c r="C21" s="7">
        <f>SUM(C15:C20)</f>
        <v>62</v>
      </c>
      <c r="D21" s="7">
        <f>SUM(D15:D20)</f>
        <v>60</v>
      </c>
      <c r="E21" s="7">
        <f>SUM(E15:E20)</f>
        <v>60</v>
      </c>
      <c r="F21" s="7"/>
      <c r="G21" s="7"/>
      <c r="H21" s="7"/>
      <c r="I21" s="7"/>
      <c r="J21" s="7"/>
      <c r="K21" s="7"/>
      <c r="L21" s="7">
        <f>SUM(L15:L20)</f>
        <v>122</v>
      </c>
      <c r="M21" s="7">
        <f>SUM(M15:M20)</f>
        <v>122</v>
      </c>
    </row>
    <row r="22" ht="12.75">
      <c r="A22" s="45"/>
    </row>
    <row r="23" ht="12.75">
      <c r="A23" s="45"/>
    </row>
    <row r="24" ht="12.75">
      <c r="A24" s="45"/>
    </row>
    <row r="25" ht="12.75">
      <c r="A25" s="45"/>
    </row>
    <row r="26" ht="12.75">
      <c r="A26" s="45"/>
    </row>
    <row r="27" ht="12.75">
      <c r="A27" s="45"/>
    </row>
    <row r="28" ht="12.75">
      <c r="A28" s="45"/>
    </row>
    <row r="29" ht="12.75">
      <c r="A29" s="45"/>
    </row>
    <row r="30" ht="12.75">
      <c r="A30" s="45"/>
    </row>
    <row r="31" ht="12.75">
      <c r="A31" s="45"/>
    </row>
    <row r="32" ht="12.75">
      <c r="A32" s="45"/>
    </row>
    <row r="33" ht="12.75">
      <c r="A33" s="45"/>
    </row>
    <row r="34" ht="12.75">
      <c r="A34" s="45"/>
    </row>
    <row r="35" ht="12.75">
      <c r="A35" s="45"/>
    </row>
    <row r="36" ht="12.75">
      <c r="A36" s="34"/>
    </row>
  </sheetData>
  <mergeCells count="10">
    <mergeCell ref="J5:K5"/>
    <mergeCell ref="H5:I5"/>
    <mergeCell ref="L5:M5"/>
    <mergeCell ref="A5:A6"/>
    <mergeCell ref="B5:C5"/>
    <mergeCell ref="D5:E5"/>
    <mergeCell ref="F5:G5"/>
    <mergeCell ref="B6:C6"/>
    <mergeCell ref="D6:E6"/>
    <mergeCell ref="L6:M6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&amp;C2/a melléklet
a 7/2012. (IV. 26.) önkormányzati rendelethez</oddHeader>
    <oddFooter>&amp;C4.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N44"/>
  <sheetViews>
    <sheetView workbookViewId="0" topLeftCell="Z7">
      <selection activeCell="AN12" sqref="AN12"/>
    </sheetView>
  </sheetViews>
  <sheetFormatPr defaultColWidth="9.140625" defaultRowHeight="12.75"/>
  <cols>
    <col min="1" max="1" width="20.421875" style="0" customWidth="1"/>
    <col min="4" max="4" width="9.28125" style="0" customWidth="1"/>
    <col min="14" max="14" width="20.421875" style="0" customWidth="1"/>
  </cols>
  <sheetData>
    <row r="1" spans="1:13" ht="12.75">
      <c r="A1" s="35" t="s">
        <v>329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40" ht="12.75">
      <c r="A2" s="35" t="s">
        <v>232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5" t="s">
        <v>232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</row>
    <row r="3" spans="1:13" ht="12.75">
      <c r="A3" s="35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40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4" t="s">
        <v>204</v>
      </c>
      <c r="AN4" s="4" t="s">
        <v>204</v>
      </c>
    </row>
    <row r="5" spans="1:40" ht="41.25" customHeight="1">
      <c r="A5" s="92" t="s">
        <v>234</v>
      </c>
      <c r="B5" s="90" t="s">
        <v>257</v>
      </c>
      <c r="C5" s="91"/>
      <c r="D5" s="90" t="s">
        <v>258</v>
      </c>
      <c r="E5" s="91"/>
      <c r="F5" s="89" t="s">
        <v>259</v>
      </c>
      <c r="G5" s="89"/>
      <c r="H5" s="89" t="s">
        <v>260</v>
      </c>
      <c r="I5" s="89"/>
      <c r="J5" s="89" t="s">
        <v>261</v>
      </c>
      <c r="K5" s="89"/>
      <c r="L5" s="89" t="s">
        <v>262</v>
      </c>
      <c r="M5" s="89"/>
      <c r="N5" s="92" t="s">
        <v>234</v>
      </c>
      <c r="O5" s="90" t="s">
        <v>263</v>
      </c>
      <c r="P5" s="91"/>
      <c r="Q5" s="97" t="s">
        <v>270</v>
      </c>
      <c r="R5" s="98"/>
      <c r="S5" s="90" t="s">
        <v>264</v>
      </c>
      <c r="T5" s="91"/>
      <c r="U5" s="89" t="s">
        <v>265</v>
      </c>
      <c r="V5" s="89"/>
      <c r="W5" s="89" t="s">
        <v>266</v>
      </c>
      <c r="X5" s="89"/>
      <c r="Y5" s="99" t="s">
        <v>401</v>
      </c>
      <c r="Z5" s="100"/>
      <c r="AA5" s="99" t="s">
        <v>402</v>
      </c>
      <c r="AB5" s="100"/>
      <c r="AC5" s="99" t="s">
        <v>404</v>
      </c>
      <c r="AD5" s="100"/>
      <c r="AE5" s="99" t="s">
        <v>405</v>
      </c>
      <c r="AF5" s="100"/>
      <c r="AG5" s="99" t="s">
        <v>406</v>
      </c>
      <c r="AH5" s="100"/>
      <c r="AI5" s="99" t="s">
        <v>414</v>
      </c>
      <c r="AJ5" s="100"/>
      <c r="AK5" s="99" t="s">
        <v>413</v>
      </c>
      <c r="AL5" s="100"/>
      <c r="AM5" s="89" t="s">
        <v>267</v>
      </c>
      <c r="AN5" s="89"/>
    </row>
    <row r="6" spans="1:40" ht="12.75">
      <c r="A6" s="93"/>
      <c r="B6" s="84" t="s">
        <v>1</v>
      </c>
      <c r="C6" s="85"/>
      <c r="D6" s="84" t="s">
        <v>1</v>
      </c>
      <c r="E6" s="85"/>
      <c r="F6" s="84" t="s">
        <v>1</v>
      </c>
      <c r="G6" s="85"/>
      <c r="H6" s="84" t="s">
        <v>1</v>
      </c>
      <c r="I6" s="85"/>
      <c r="J6" s="84" t="s">
        <v>1</v>
      </c>
      <c r="K6" s="85"/>
      <c r="L6" s="84" t="s">
        <v>1</v>
      </c>
      <c r="M6" s="85"/>
      <c r="N6" s="93"/>
      <c r="O6" s="84" t="s">
        <v>1</v>
      </c>
      <c r="P6" s="85"/>
      <c r="Q6" s="84" t="s">
        <v>1</v>
      </c>
      <c r="R6" s="85"/>
      <c r="S6" s="84" t="s">
        <v>1</v>
      </c>
      <c r="T6" s="85"/>
      <c r="U6" s="84" t="s">
        <v>1</v>
      </c>
      <c r="V6" s="85"/>
      <c r="W6" s="84" t="s">
        <v>1</v>
      </c>
      <c r="X6" s="85"/>
      <c r="Y6" s="84" t="s">
        <v>1</v>
      </c>
      <c r="Z6" s="101"/>
      <c r="AA6" s="101" t="s">
        <v>1</v>
      </c>
      <c r="AB6" s="101"/>
      <c r="AC6" s="101" t="s">
        <v>1</v>
      </c>
      <c r="AD6" s="101"/>
      <c r="AE6" s="101" t="s">
        <v>1</v>
      </c>
      <c r="AF6" s="101"/>
      <c r="AG6" s="101" t="s">
        <v>1</v>
      </c>
      <c r="AH6" s="85"/>
      <c r="AI6" s="101" t="s">
        <v>1</v>
      </c>
      <c r="AJ6" s="85"/>
      <c r="AK6" s="101" t="s">
        <v>1</v>
      </c>
      <c r="AL6" s="85"/>
      <c r="AM6" s="84" t="s">
        <v>1</v>
      </c>
      <c r="AN6" s="85"/>
    </row>
    <row r="7" spans="1:40" ht="12.75">
      <c r="A7" s="46"/>
      <c r="B7" s="1" t="s">
        <v>0</v>
      </c>
      <c r="C7" s="1" t="s">
        <v>39</v>
      </c>
      <c r="D7" s="1" t="s">
        <v>0</v>
      </c>
      <c r="E7" s="1" t="s">
        <v>39</v>
      </c>
      <c r="F7" s="1" t="s">
        <v>0</v>
      </c>
      <c r="G7" s="1" t="s">
        <v>39</v>
      </c>
      <c r="H7" s="1" t="s">
        <v>0</v>
      </c>
      <c r="I7" s="1" t="s">
        <v>39</v>
      </c>
      <c r="J7" s="1" t="s">
        <v>0</v>
      </c>
      <c r="K7" s="1" t="s">
        <v>39</v>
      </c>
      <c r="L7" s="1" t="s">
        <v>0</v>
      </c>
      <c r="M7" s="1" t="s">
        <v>39</v>
      </c>
      <c r="N7" s="28"/>
      <c r="O7" s="1" t="s">
        <v>0</v>
      </c>
      <c r="P7" s="1" t="s">
        <v>39</v>
      </c>
      <c r="Q7" s="1" t="s">
        <v>0</v>
      </c>
      <c r="R7" s="1" t="s">
        <v>39</v>
      </c>
      <c r="S7" s="1" t="s">
        <v>0</v>
      </c>
      <c r="T7" s="1" t="s">
        <v>39</v>
      </c>
      <c r="U7" s="1" t="s">
        <v>0</v>
      </c>
      <c r="V7" s="1" t="s">
        <v>39</v>
      </c>
      <c r="W7" s="1" t="s">
        <v>0</v>
      </c>
      <c r="X7" s="1" t="s">
        <v>39</v>
      </c>
      <c r="Y7" s="1" t="s">
        <v>0</v>
      </c>
      <c r="Z7" s="1" t="s">
        <v>39</v>
      </c>
      <c r="AA7" s="1" t="s">
        <v>0</v>
      </c>
      <c r="AB7" s="1" t="s">
        <v>403</v>
      </c>
      <c r="AC7" s="1" t="s">
        <v>0</v>
      </c>
      <c r="AD7" s="1" t="s">
        <v>39</v>
      </c>
      <c r="AE7" s="1" t="s">
        <v>0</v>
      </c>
      <c r="AF7" s="1" t="s">
        <v>39</v>
      </c>
      <c r="AG7" s="1" t="s">
        <v>0</v>
      </c>
      <c r="AH7" s="1" t="s">
        <v>39</v>
      </c>
      <c r="AI7" s="1" t="s">
        <v>0</v>
      </c>
      <c r="AJ7" s="1" t="s">
        <v>39</v>
      </c>
      <c r="AK7" s="1" t="s">
        <v>0</v>
      </c>
      <c r="AL7" s="1" t="s">
        <v>39</v>
      </c>
      <c r="AM7" s="1" t="s">
        <v>0</v>
      </c>
      <c r="AN7" s="1" t="s">
        <v>39</v>
      </c>
    </row>
    <row r="8" spans="1:40" ht="22.5">
      <c r="A8" s="47" t="s">
        <v>241</v>
      </c>
      <c r="B8" s="8"/>
      <c r="C8" s="8"/>
      <c r="D8" s="8"/>
      <c r="E8" s="8"/>
      <c r="F8" s="8">
        <v>2384</v>
      </c>
      <c r="G8" s="8">
        <v>2384</v>
      </c>
      <c r="H8" s="8">
        <v>136</v>
      </c>
      <c r="I8" s="8">
        <v>136</v>
      </c>
      <c r="J8" s="8"/>
      <c r="K8" s="8"/>
      <c r="L8" s="8"/>
      <c r="M8" s="8"/>
      <c r="N8" s="47" t="s">
        <v>241</v>
      </c>
      <c r="O8" s="8"/>
      <c r="P8" s="8"/>
      <c r="Q8" s="8">
        <v>346</v>
      </c>
      <c r="R8" s="8">
        <v>346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>
        <v>106</v>
      </c>
      <c r="AE8" s="8"/>
      <c r="AF8" s="8">
        <v>6124</v>
      </c>
      <c r="AG8" s="8"/>
      <c r="AH8" s="8">
        <v>1476</v>
      </c>
      <c r="AI8" s="8"/>
      <c r="AJ8" s="8"/>
      <c r="AK8" s="8"/>
      <c r="AL8" s="8">
        <v>0</v>
      </c>
      <c r="AM8" s="8">
        <f>B8+D8+F8+H8+J8+L8+O8+S8+U8+W8+Q8</f>
        <v>2866</v>
      </c>
      <c r="AN8" s="8">
        <f>C8+E8+G8+I8+K8+M8+P8+R8+T8+V8+X8+Z8+AB8+AD8+AF8+AH8</f>
        <v>10572</v>
      </c>
    </row>
    <row r="9" spans="1:40" ht="22.5" customHeight="1">
      <c r="A9" s="47" t="s">
        <v>242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47" t="s">
        <v>242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>
        <f>B9+D9+F9+H9+J9+L9+O9+S9+U9+W9</f>
        <v>0</v>
      </c>
      <c r="AN9" s="8">
        <f aca="true" t="shared" si="0" ref="AN9:AN14">C9+E9+G9+I9+K9+M9+P9+R9+T9+V9+X9+Z9+AB9+AD9+AF9+AH9</f>
        <v>0</v>
      </c>
    </row>
    <row r="10" spans="1:40" ht="22.5" customHeight="1">
      <c r="A10" s="47" t="s">
        <v>243</v>
      </c>
      <c r="B10" s="8"/>
      <c r="C10" s="8"/>
      <c r="D10" s="8">
        <v>1350</v>
      </c>
      <c r="E10" s="8">
        <v>1350</v>
      </c>
      <c r="F10" s="8">
        <v>459</v>
      </c>
      <c r="G10" s="8">
        <v>339</v>
      </c>
      <c r="H10" s="8">
        <v>34</v>
      </c>
      <c r="I10" s="8">
        <v>34</v>
      </c>
      <c r="J10" s="8"/>
      <c r="K10" s="8"/>
      <c r="L10" s="8"/>
      <c r="M10" s="8"/>
      <c r="N10" s="47" t="s">
        <v>243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>
        <f>B10+D10+F10+H10+J10+L10+O10+S10+U10+W10</f>
        <v>1843</v>
      </c>
      <c r="AN10" s="8">
        <f t="shared" si="0"/>
        <v>1723</v>
      </c>
    </row>
    <row r="11" spans="1:40" ht="22.5">
      <c r="A11" s="47" t="s">
        <v>244</v>
      </c>
      <c r="B11" s="8"/>
      <c r="C11" s="8"/>
      <c r="D11" s="8"/>
      <c r="E11" s="8"/>
      <c r="F11" s="8">
        <v>8128</v>
      </c>
      <c r="G11" s="8">
        <v>28307</v>
      </c>
      <c r="H11" s="8">
        <v>150</v>
      </c>
      <c r="I11" s="8">
        <v>150</v>
      </c>
      <c r="J11" s="8"/>
      <c r="K11" s="8"/>
      <c r="L11" s="8"/>
      <c r="M11" s="8"/>
      <c r="N11" s="47" t="s">
        <v>244</v>
      </c>
      <c r="O11" s="8">
        <v>226</v>
      </c>
      <c r="P11" s="8">
        <v>226</v>
      </c>
      <c r="Q11" s="8">
        <v>210</v>
      </c>
      <c r="R11" s="8">
        <v>210</v>
      </c>
      <c r="S11" s="8"/>
      <c r="T11" s="8"/>
      <c r="U11" s="8">
        <v>1892</v>
      </c>
      <c r="V11" s="8">
        <v>1892</v>
      </c>
      <c r="W11" s="8"/>
      <c r="X11" s="8"/>
      <c r="Y11" s="8"/>
      <c r="Z11" s="8">
        <v>21</v>
      </c>
      <c r="AA11" s="8"/>
      <c r="AB11" s="8">
        <v>382</v>
      </c>
      <c r="AC11" s="8"/>
      <c r="AD11" s="8"/>
      <c r="AE11" s="8"/>
      <c r="AF11" s="8"/>
      <c r="AG11" s="8"/>
      <c r="AH11" s="8"/>
      <c r="AI11" s="8"/>
      <c r="AJ11" s="8">
        <v>2196</v>
      </c>
      <c r="AK11" s="8"/>
      <c r="AL11" s="8">
        <v>4866</v>
      </c>
      <c r="AM11" s="8">
        <f>B11+D11+F11+H11+J11+L11+O11+S11+U11+W11+Q11</f>
        <v>10606</v>
      </c>
      <c r="AN11" s="8">
        <f>C11+E11+G11+I11+K11+M11+P11+R11+T11+V11+X11+Z11+AB11+AD11+AF11+AH11+AJ11+AL11</f>
        <v>38250</v>
      </c>
    </row>
    <row r="12" spans="1:40" ht="22.5" customHeight="1">
      <c r="A12" s="47" t="s">
        <v>245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47" t="s">
        <v>245</v>
      </c>
      <c r="O12" s="8"/>
      <c r="P12" s="8"/>
      <c r="Q12" s="8"/>
      <c r="R12" s="8"/>
      <c r="S12" s="8">
        <v>39553</v>
      </c>
      <c r="T12" s="8">
        <v>39553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>
        <f>B12+D12+F12+H12+J12+L12+O12+S12+U12+W12</f>
        <v>39553</v>
      </c>
      <c r="AN12" s="8">
        <f t="shared" si="0"/>
        <v>39553</v>
      </c>
    </row>
    <row r="13" spans="1:40" ht="22.5" customHeight="1">
      <c r="A13" s="47" t="s">
        <v>246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47" t="s">
        <v>246</v>
      </c>
      <c r="O13" s="8"/>
      <c r="P13" s="8"/>
      <c r="Q13" s="8"/>
      <c r="R13" s="8"/>
      <c r="S13" s="8">
        <v>149051</v>
      </c>
      <c r="T13" s="8">
        <v>149051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>
        <f>B13+D13+F13+H13+J13+L13+O13+S13+U13+W13</f>
        <v>149051</v>
      </c>
      <c r="AN13" s="8">
        <f t="shared" si="0"/>
        <v>149051</v>
      </c>
    </row>
    <row r="14" spans="1:40" ht="22.5">
      <c r="A14" s="47" t="s">
        <v>247</v>
      </c>
      <c r="B14" s="8">
        <v>866</v>
      </c>
      <c r="C14" s="8">
        <v>866</v>
      </c>
      <c r="D14" s="8">
        <v>5400</v>
      </c>
      <c r="E14" s="8">
        <v>5400</v>
      </c>
      <c r="F14" s="8"/>
      <c r="G14" s="8"/>
      <c r="H14" s="8"/>
      <c r="I14" s="8"/>
      <c r="J14" s="8"/>
      <c r="K14" s="8"/>
      <c r="L14" s="8"/>
      <c r="M14" s="8"/>
      <c r="N14" s="47" t="s">
        <v>247</v>
      </c>
      <c r="O14" s="8"/>
      <c r="P14" s="8"/>
      <c r="Q14" s="8"/>
      <c r="R14" s="8"/>
      <c r="S14" s="8">
        <v>2500</v>
      </c>
      <c r="T14" s="8">
        <v>2500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>
        <f>B14+D14+F14+H14+J14+L14+O14+S14+U14+W14</f>
        <v>8766</v>
      </c>
      <c r="AN14" s="8">
        <f t="shared" si="0"/>
        <v>8766</v>
      </c>
    </row>
    <row r="15" spans="1:40" ht="22.5">
      <c r="A15" s="48" t="s">
        <v>248</v>
      </c>
      <c r="B15" s="7">
        <v>866</v>
      </c>
      <c r="C15" s="7">
        <v>866</v>
      </c>
      <c r="D15" s="7">
        <f aca="true" t="shared" si="1" ref="D15:K15">SUM(D8:D14)</f>
        <v>6750</v>
      </c>
      <c r="E15" s="7">
        <f t="shared" si="1"/>
        <v>6750</v>
      </c>
      <c r="F15" s="7">
        <f t="shared" si="1"/>
        <v>10971</v>
      </c>
      <c r="G15" s="7">
        <f t="shared" si="1"/>
        <v>31030</v>
      </c>
      <c r="H15" s="7">
        <f t="shared" si="1"/>
        <v>320</v>
      </c>
      <c r="I15" s="7">
        <f t="shared" si="1"/>
        <v>320</v>
      </c>
      <c r="J15" s="7">
        <f t="shared" si="1"/>
        <v>0</v>
      </c>
      <c r="K15" s="7">
        <f t="shared" si="1"/>
        <v>0</v>
      </c>
      <c r="L15" s="7">
        <f>SUM(L8:L14)</f>
        <v>0</v>
      </c>
      <c r="M15" s="7">
        <f>SUM(M8:M14)</f>
        <v>0</v>
      </c>
      <c r="N15" s="48" t="s">
        <v>248</v>
      </c>
      <c r="O15" s="7">
        <f aca="true" t="shared" si="2" ref="O15:X15">SUM(O8:O14)</f>
        <v>226</v>
      </c>
      <c r="P15" s="7">
        <f t="shared" si="2"/>
        <v>226</v>
      </c>
      <c r="Q15" s="7">
        <f t="shared" si="2"/>
        <v>556</v>
      </c>
      <c r="R15" s="7">
        <f t="shared" si="2"/>
        <v>556</v>
      </c>
      <c r="S15" s="7">
        <f t="shared" si="2"/>
        <v>191104</v>
      </c>
      <c r="T15" s="7">
        <f t="shared" si="2"/>
        <v>191104</v>
      </c>
      <c r="U15" s="7">
        <f t="shared" si="2"/>
        <v>1892</v>
      </c>
      <c r="V15" s="7">
        <f t="shared" si="2"/>
        <v>1892</v>
      </c>
      <c r="W15" s="7">
        <f t="shared" si="2"/>
        <v>0</v>
      </c>
      <c r="X15" s="7">
        <f t="shared" si="2"/>
        <v>0</v>
      </c>
      <c r="Y15" s="7"/>
      <c r="Z15" s="7">
        <f>SUM(Z8:Z14)</f>
        <v>21</v>
      </c>
      <c r="AA15" s="7"/>
      <c r="AB15" s="7">
        <f>SUM(AB8:AB14)</f>
        <v>382</v>
      </c>
      <c r="AC15" s="7"/>
      <c r="AD15" s="7">
        <f>SUM(AD8:AD14)</f>
        <v>106</v>
      </c>
      <c r="AE15" s="7"/>
      <c r="AF15" s="7">
        <f>SUM(AF8:AF14)</f>
        <v>6124</v>
      </c>
      <c r="AG15" s="7"/>
      <c r="AH15" s="7">
        <f>SUM(AH8:AH14)</f>
        <v>1476</v>
      </c>
      <c r="AI15" s="7"/>
      <c r="AJ15" s="7">
        <v>2196</v>
      </c>
      <c r="AK15" s="7"/>
      <c r="AL15" s="7">
        <f>SUM(AL8:AL14)</f>
        <v>4866</v>
      </c>
      <c r="AM15" s="7">
        <f>SUM(AM8:AM14)</f>
        <v>212685</v>
      </c>
      <c r="AN15" s="7">
        <f>SUM(AN8:AN14)</f>
        <v>247915</v>
      </c>
    </row>
    <row r="16" spans="1:40" ht="22.5">
      <c r="A16" s="47" t="s">
        <v>249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47" t="s">
        <v>249</v>
      </c>
      <c r="O16" s="8"/>
      <c r="P16" s="8"/>
      <c r="Q16" s="8"/>
      <c r="R16" s="8"/>
      <c r="S16" s="8">
        <v>229669</v>
      </c>
      <c r="T16" s="8">
        <v>251689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>
        <f>+D16+F16+H16+J16+L16+O16+S16+U16+W16</f>
        <v>229669</v>
      </c>
      <c r="AN16" s="8">
        <f>C16+E16+G16+I16+K16+M16+P16+R16+T16+V16+X16+Z16+AB16+AD16+AF16+AH16</f>
        <v>251689</v>
      </c>
    </row>
    <row r="17" spans="1:40" ht="22.5">
      <c r="A17" s="47" t="s">
        <v>31</v>
      </c>
      <c r="B17" s="8"/>
      <c r="C17" s="8"/>
      <c r="D17" s="8"/>
      <c r="E17" s="8"/>
      <c r="F17" s="8">
        <v>480</v>
      </c>
      <c r="G17" s="8">
        <v>600</v>
      </c>
      <c r="H17" s="8"/>
      <c r="I17" s="8"/>
      <c r="J17" s="8"/>
      <c r="K17" s="8"/>
      <c r="L17" s="8"/>
      <c r="M17" s="8"/>
      <c r="N17" s="47" t="s">
        <v>31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>
        <f>+D17+F17+H17+J17+L17+O17+S17+U17+W17</f>
        <v>480</v>
      </c>
      <c r="AN17" s="8">
        <f>C17+E17+G17+I17+K17+M17+P17+R17+T17+V17+X17+Z17+AB17+AD17+AF17+AH17</f>
        <v>600</v>
      </c>
    </row>
    <row r="18" spans="1:40" ht="22.5">
      <c r="A18" s="47" t="s">
        <v>34</v>
      </c>
      <c r="B18" s="8"/>
      <c r="C18" s="8"/>
      <c r="D18" s="8"/>
      <c r="E18" s="8"/>
      <c r="F18" s="8">
        <v>2700</v>
      </c>
      <c r="G18" s="8">
        <v>2700</v>
      </c>
      <c r="H18" s="8"/>
      <c r="I18" s="8"/>
      <c r="J18" s="8">
        <v>1008</v>
      </c>
      <c r="K18" s="8">
        <v>1008</v>
      </c>
      <c r="L18" s="8">
        <v>492</v>
      </c>
      <c r="M18" s="8">
        <v>492</v>
      </c>
      <c r="N18" s="47" t="s">
        <v>34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>
        <f>+D18+F18+H18+J18+L18+O18+S18+U18+W18</f>
        <v>4200</v>
      </c>
      <c r="AN18" s="8">
        <f>C18+E18+G18+I18+K18+M18+P18+R18+T18+V18+X18+Z18+AB18+AD18+AF18+AH18</f>
        <v>4200</v>
      </c>
    </row>
    <row r="19" spans="1:40" ht="22.5">
      <c r="A19" s="49" t="s">
        <v>269</v>
      </c>
      <c r="B19" s="8"/>
      <c r="C19" s="8"/>
      <c r="D19" s="8"/>
      <c r="E19" s="8"/>
      <c r="F19" s="8">
        <v>28877</v>
      </c>
      <c r="G19" s="8">
        <v>28877</v>
      </c>
      <c r="H19" s="8"/>
      <c r="I19" s="8"/>
      <c r="J19" s="8"/>
      <c r="K19" s="8"/>
      <c r="L19" s="8"/>
      <c r="M19" s="8"/>
      <c r="N19" s="47" t="s">
        <v>35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>
        <f>+D19+F19+H19+J19+L19+O19+S19+U19+W19</f>
        <v>28877</v>
      </c>
      <c r="AN19" s="8">
        <f>C19+E19+G19+I19+K19+M19+P19+R19+T19+V19+X19+Z19+AB19+AD19+AF19+AH19</f>
        <v>28877</v>
      </c>
    </row>
    <row r="20" spans="1:40" ht="22.5">
      <c r="A20" s="47" t="s">
        <v>268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47"/>
      <c r="O20" s="8"/>
      <c r="P20" s="8"/>
      <c r="Q20" s="8"/>
      <c r="R20" s="8"/>
      <c r="S20" s="8"/>
      <c r="T20" s="8"/>
      <c r="U20" s="8"/>
      <c r="V20" s="8"/>
      <c r="W20" s="8">
        <v>16087</v>
      </c>
      <c r="X20" s="8">
        <v>16087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>
        <f>+D20+F20+H20+J20+L20+O20+S20+U20+W20</f>
        <v>16087</v>
      </c>
      <c r="AN20" s="8">
        <f>C20+E20+G20+I20+K20+M20+P20+R20+T20+V20+X20+Z20+AB20+AD20+AF20+AH20</f>
        <v>16087</v>
      </c>
    </row>
    <row r="21" spans="1:40" ht="22.5">
      <c r="A21" s="48" t="s">
        <v>250</v>
      </c>
      <c r="B21" s="7">
        <f aca="true" t="shared" si="3" ref="B21:K21">SUM(B15:B19)</f>
        <v>866</v>
      </c>
      <c r="C21" s="7">
        <f t="shared" si="3"/>
        <v>866</v>
      </c>
      <c r="D21" s="7">
        <f t="shared" si="3"/>
        <v>6750</v>
      </c>
      <c r="E21" s="7">
        <f t="shared" si="3"/>
        <v>6750</v>
      </c>
      <c r="F21" s="7">
        <f>SUM(F15:F20)</f>
        <v>43028</v>
      </c>
      <c r="G21" s="7">
        <f t="shared" si="3"/>
        <v>63207</v>
      </c>
      <c r="H21" s="7">
        <f t="shared" si="3"/>
        <v>320</v>
      </c>
      <c r="I21" s="7">
        <f t="shared" si="3"/>
        <v>320</v>
      </c>
      <c r="J21" s="7">
        <f t="shared" si="3"/>
        <v>1008</v>
      </c>
      <c r="K21" s="7">
        <f t="shared" si="3"/>
        <v>1008</v>
      </c>
      <c r="L21" s="7">
        <f>SUM(L15:L19)</f>
        <v>492</v>
      </c>
      <c r="M21" s="7">
        <f>SUM(M15:M19)</f>
        <v>492</v>
      </c>
      <c r="N21" s="48" t="s">
        <v>250</v>
      </c>
      <c r="O21" s="7">
        <f aca="true" t="shared" si="4" ref="O21:V21">SUM(O15:O19)</f>
        <v>226</v>
      </c>
      <c r="P21" s="7">
        <f t="shared" si="4"/>
        <v>226</v>
      </c>
      <c r="Q21" s="7">
        <f t="shared" si="4"/>
        <v>556</v>
      </c>
      <c r="R21" s="7">
        <f t="shared" si="4"/>
        <v>556</v>
      </c>
      <c r="S21" s="7">
        <f t="shared" si="4"/>
        <v>420773</v>
      </c>
      <c r="T21" s="7">
        <f t="shared" si="4"/>
        <v>442793</v>
      </c>
      <c r="U21" s="7">
        <f t="shared" si="4"/>
        <v>1892</v>
      </c>
      <c r="V21" s="7">
        <f t="shared" si="4"/>
        <v>1892</v>
      </c>
      <c r="W21" s="7">
        <f>SUM(W15:W20)</f>
        <v>16087</v>
      </c>
      <c r="X21" s="7">
        <f>SUM(X15:X20)</f>
        <v>16087</v>
      </c>
      <c r="Y21" s="7"/>
      <c r="Z21" s="7">
        <f>SUM(Z15:Z20)</f>
        <v>21</v>
      </c>
      <c r="AA21" s="7"/>
      <c r="AB21" s="7">
        <f>SUM(AB15)</f>
        <v>382</v>
      </c>
      <c r="AC21" s="7"/>
      <c r="AD21" s="7">
        <f>SUM(AD15)</f>
        <v>106</v>
      </c>
      <c r="AE21" s="7"/>
      <c r="AF21" s="7">
        <f>SUM(AF15)</f>
        <v>6124</v>
      </c>
      <c r="AG21" s="7"/>
      <c r="AH21" s="7">
        <f>SUM(AH15)</f>
        <v>1476</v>
      </c>
      <c r="AI21" s="7"/>
      <c r="AJ21" s="7">
        <v>2196</v>
      </c>
      <c r="AK21" s="7"/>
      <c r="AL21" s="7">
        <f>SUM(AL15)</f>
        <v>4866</v>
      </c>
      <c r="AM21" s="7">
        <f>SUM(AM15:AM20)</f>
        <v>491998</v>
      </c>
      <c r="AN21" s="7">
        <f>SUM(AN15:AN20)</f>
        <v>549368</v>
      </c>
    </row>
    <row r="22" ht="12.75">
      <c r="A22" s="45"/>
    </row>
    <row r="23" ht="12.75">
      <c r="A23" s="45"/>
    </row>
    <row r="25" spans="4:13" ht="12.75"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4:13" ht="12.75"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4:13" ht="12.75"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4:13" ht="12.75">
      <c r="D28" s="32"/>
      <c r="E28" s="32"/>
      <c r="F28" s="32"/>
      <c r="G28" s="32"/>
      <c r="H28" s="32"/>
      <c r="I28" s="32"/>
      <c r="J28" s="32"/>
      <c r="K28" s="32"/>
      <c r="L28" s="32"/>
      <c r="M28" s="4"/>
    </row>
    <row r="29" spans="3:13" ht="12.75" customHeight="1">
      <c r="C29" s="50"/>
      <c r="D29" s="95"/>
      <c r="E29" s="96"/>
      <c r="F29" s="94"/>
      <c r="G29" s="94"/>
      <c r="H29" s="94"/>
      <c r="I29" s="94"/>
      <c r="J29" s="94"/>
      <c r="K29" s="94"/>
      <c r="L29" s="94"/>
      <c r="M29" s="94"/>
    </row>
    <row r="30" spans="3:13" ht="12.75"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</row>
    <row r="31" spans="3:13" ht="12.75">
      <c r="C31" s="5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3:13" ht="12.75">
      <c r="C32" s="5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3:13" ht="12.75">
      <c r="C33" s="5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3:13" ht="12.75">
      <c r="C34" s="5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3:13" ht="12.75">
      <c r="C35" s="5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3:13" ht="12.75">
      <c r="C36" s="5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3:13" ht="12.75">
      <c r="C37" s="5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3:13" ht="12.75">
      <c r="C38" s="50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3:13" ht="12.75">
      <c r="C39" s="5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3:13" ht="12.75">
      <c r="C40" s="5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3:13" ht="12.75">
      <c r="C41" s="50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3:13" ht="12.75">
      <c r="C42" s="50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3:13" ht="12.75">
      <c r="C43" s="5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3:13" ht="12.75">
      <c r="C44" s="50"/>
      <c r="D44" s="29"/>
      <c r="E44" s="29"/>
      <c r="F44" s="29"/>
      <c r="G44" s="29"/>
      <c r="H44" s="29"/>
      <c r="I44" s="29"/>
      <c r="J44" s="29"/>
      <c r="K44" s="29"/>
      <c r="L44" s="29"/>
      <c r="M44" s="29"/>
    </row>
  </sheetData>
  <mergeCells count="45">
    <mergeCell ref="AK5:AL5"/>
    <mergeCell ref="AK6:AL6"/>
    <mergeCell ref="AI5:AJ5"/>
    <mergeCell ref="AI6:AJ6"/>
    <mergeCell ref="AG5:AH5"/>
    <mergeCell ref="AG6:AH6"/>
    <mergeCell ref="AC5:AD5"/>
    <mergeCell ref="AC6:AD6"/>
    <mergeCell ref="AE5:AF5"/>
    <mergeCell ref="AE6:AF6"/>
    <mergeCell ref="Y5:Z5"/>
    <mergeCell ref="Y6:Z6"/>
    <mergeCell ref="AA5:AB5"/>
    <mergeCell ref="AA6:AB6"/>
    <mergeCell ref="W6:X6"/>
    <mergeCell ref="AM6:AN6"/>
    <mergeCell ref="H6:I6"/>
    <mergeCell ref="J6:K6"/>
    <mergeCell ref="L6:M6"/>
    <mergeCell ref="O6:P6"/>
    <mergeCell ref="J5:K5"/>
    <mergeCell ref="H5:I5"/>
    <mergeCell ref="L5:M5"/>
    <mergeCell ref="A5:A6"/>
    <mergeCell ref="B5:C5"/>
    <mergeCell ref="D5:E5"/>
    <mergeCell ref="F5:G5"/>
    <mergeCell ref="B6:C6"/>
    <mergeCell ref="D6:E6"/>
    <mergeCell ref="F6:G6"/>
    <mergeCell ref="W5:X5"/>
    <mergeCell ref="AM5:AN5"/>
    <mergeCell ref="Q5:R5"/>
    <mergeCell ref="N5:N6"/>
    <mergeCell ref="O5:P5"/>
    <mergeCell ref="S5:T5"/>
    <mergeCell ref="U5:V5"/>
    <mergeCell ref="Q6:R6"/>
    <mergeCell ref="S6:T6"/>
    <mergeCell ref="U6:V6"/>
    <mergeCell ref="J29:K29"/>
    <mergeCell ref="L29:M29"/>
    <mergeCell ref="D29:E29"/>
    <mergeCell ref="F29:G29"/>
    <mergeCell ref="H29:I29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&amp;C2/a melléklet
a 7/2012. (IV. 26.) önkormányzati rendelethez</oddHeader>
    <oddFooter>&amp;C5.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C22" sqref="C22"/>
    </sheetView>
  </sheetViews>
  <sheetFormatPr defaultColWidth="9.140625" defaultRowHeight="12.75"/>
  <cols>
    <col min="1" max="1" width="45.421875" style="0" customWidth="1"/>
    <col min="2" max="3" width="16.7109375" style="0" customWidth="1"/>
  </cols>
  <sheetData>
    <row r="1" ht="12.75">
      <c r="A1" s="45"/>
    </row>
    <row r="2" spans="1:3" ht="25.5">
      <c r="A2" s="61" t="s">
        <v>342</v>
      </c>
      <c r="B2" s="62"/>
      <c r="C2" s="62"/>
    </row>
    <row r="3" spans="1:3" ht="12.75">
      <c r="A3" s="35" t="s">
        <v>22</v>
      </c>
      <c r="B3" s="32"/>
      <c r="C3" s="32"/>
    </row>
    <row r="4" spans="1:3" ht="12.75">
      <c r="A4" s="35"/>
      <c r="B4" s="32"/>
      <c r="C4" s="32"/>
    </row>
    <row r="5" spans="1:3" ht="12.75">
      <c r="A5" s="32"/>
      <c r="B5" s="32"/>
      <c r="C5" s="4" t="s">
        <v>341</v>
      </c>
    </row>
    <row r="6" spans="1:3" ht="12.75">
      <c r="A6" s="102" t="s">
        <v>234</v>
      </c>
      <c r="B6" s="90" t="s">
        <v>330</v>
      </c>
      <c r="C6" s="91"/>
    </row>
    <row r="7" spans="1:3" ht="12.75">
      <c r="A7" s="103"/>
      <c r="B7" s="84" t="s">
        <v>1</v>
      </c>
      <c r="C7" s="85"/>
    </row>
    <row r="8" spans="1:3" ht="12.75">
      <c r="A8" s="104"/>
      <c r="B8" s="2" t="s">
        <v>0</v>
      </c>
      <c r="C8" s="2" t="s">
        <v>39</v>
      </c>
    </row>
    <row r="9" spans="1:3" ht="24.75" customHeight="1">
      <c r="A9" s="47" t="s">
        <v>241</v>
      </c>
      <c r="B9" s="51">
        <f>'2a Polgárm.'!AM8+'2a Gondozási'!L8+'2a Óvoda'!L8+'2a Iskola'!L8+'2a Műv. ház'!L8</f>
        <v>5176</v>
      </c>
      <c r="C9" s="51">
        <f>'2a Polgárm.'!AN8+'2a Gondozási'!M8+'2a Óvoda'!M8+'2a Iskola'!M8+'2a Műv. ház'!M8</f>
        <v>10946</v>
      </c>
    </row>
    <row r="10" spans="1:3" ht="24.75" customHeight="1">
      <c r="A10" s="47" t="s">
        <v>242</v>
      </c>
      <c r="B10" s="8">
        <f>'2a Polgárm.'!AM9+'2a Gondozási'!L9+'2a Óvoda'!L9+'2a Iskola'!L9+'2a Műv. ház'!L9</f>
        <v>26209</v>
      </c>
      <c r="C10" s="51">
        <f>'2a Polgárm.'!AN9+'2a Gondozási'!M9+'2a Óvoda'!M9+'2a Iskola'!M9+'2a Műv. ház'!M9</f>
        <v>26209</v>
      </c>
    </row>
    <row r="11" spans="1:3" ht="24.75" customHeight="1">
      <c r="A11" s="47" t="s">
        <v>243</v>
      </c>
      <c r="B11" s="8">
        <f>'2a Polgárm.'!AM10+'2a Gondozási'!L10+'2a Óvoda'!L10+'2a Iskola'!L10+'2a Műv. ház'!L10</f>
        <v>3770</v>
      </c>
      <c r="C11" s="51">
        <f>'2a Polgárm.'!AN10+'2a Gondozási'!M10+'2a Óvoda'!M10+'2a Iskola'!M10+'2a Műv. ház'!M10</f>
        <v>3684</v>
      </c>
    </row>
    <row r="12" spans="1:3" ht="24.75" customHeight="1">
      <c r="A12" s="47" t="s">
        <v>244</v>
      </c>
      <c r="B12" s="8">
        <f>'2a Polgárm.'!AM11+'2a Gondozási'!L11+'2a Óvoda'!L11+'2a Iskola'!L11+'2a Műv. ház'!L11</f>
        <v>16606</v>
      </c>
      <c r="C12" s="51">
        <f>'2a Polgárm.'!AN11+'2a Gondozási'!M11+'2a Óvoda'!M11+'2a Iskola'!M11+'2a Műv. ház'!M11</f>
        <v>44250</v>
      </c>
    </row>
    <row r="13" spans="1:3" ht="24.75" customHeight="1">
      <c r="A13" s="47" t="s">
        <v>245</v>
      </c>
      <c r="B13" s="8">
        <f>'2a Polgárm.'!AM12+'2a Gondozási'!L12+'2a Óvoda'!L12+'2a Iskola'!L12+'2a Műv. ház'!L12</f>
        <v>39553</v>
      </c>
      <c r="C13" s="51">
        <f>'2a Polgárm.'!AN12+'2a Gondozási'!M12+'2a Óvoda'!M12+'2a Iskola'!M12+'2a Műv. ház'!M12</f>
        <v>39553</v>
      </c>
    </row>
    <row r="14" spans="1:3" ht="24.75" customHeight="1">
      <c r="A14" s="47" t="s">
        <v>246</v>
      </c>
      <c r="B14" s="8">
        <f>'2a Polgárm.'!AM13+'2a Gondozási'!L13+'2a Óvoda'!L13+'2a Iskola'!L13+'2a Műv. ház'!L13</f>
        <v>149051</v>
      </c>
      <c r="C14" s="51">
        <f>'2a Polgárm.'!AN13+'2a Gondozási'!M13+'2a Óvoda'!M13+'2a Iskola'!M13+'2a Műv. ház'!M13</f>
        <v>149051</v>
      </c>
    </row>
    <row r="15" spans="1:3" ht="24.75" customHeight="1">
      <c r="A15" s="47" t="s">
        <v>247</v>
      </c>
      <c r="B15" s="8">
        <f>'2a Polgárm.'!AM14+'2a Gondozási'!L14+'2a Óvoda'!L14+'2a Iskola'!L14+'2a Műv. ház'!L14</f>
        <v>8766</v>
      </c>
      <c r="C15" s="51">
        <f>'2a Polgárm.'!AN14+'2a Gondozási'!M14+'2a Óvoda'!M14+'2a Iskola'!M14+'2a Műv. ház'!M14</f>
        <v>8766</v>
      </c>
    </row>
    <row r="16" spans="1:3" ht="24.75" customHeight="1">
      <c r="A16" s="48" t="s">
        <v>248</v>
      </c>
      <c r="B16" s="7">
        <f>SUM(B9:B15)</f>
        <v>249131</v>
      </c>
      <c r="C16" s="7">
        <f>SUM(C9:C15)</f>
        <v>282459</v>
      </c>
    </row>
    <row r="17" spans="1:3" ht="24.75" customHeight="1">
      <c r="A17" s="47" t="s">
        <v>249</v>
      </c>
      <c r="B17" s="8">
        <f>'2a Polgárm.'!AM16+'2a Gondozási'!L16+'2a Óvoda'!L16+'2a Iskola'!L16+'2a Műv. ház'!L16</f>
        <v>229669</v>
      </c>
      <c r="C17" s="51">
        <f>'2a Polgárm.'!AN16+'2a Gondozási'!M16+'2a Óvoda'!M16+'2a Iskola'!M16+'2a Műv. ház'!M16</f>
        <v>251689</v>
      </c>
    </row>
    <row r="18" spans="1:3" ht="24.75" customHeight="1">
      <c r="A18" s="47" t="s">
        <v>31</v>
      </c>
      <c r="B18" s="8">
        <f>'2a Polgárm.'!AM17+'2a Gondozási'!L17+'2a Óvoda'!L17+'2a Iskola'!L17+'2a Műv. ház'!L17</f>
        <v>480</v>
      </c>
      <c r="C18" s="51">
        <f>'2a Polgárm.'!AN17+'2a Gondozási'!M17+'2a Óvoda'!M17+'2a Iskola'!M17+'2a Műv. ház'!M17</f>
        <v>600</v>
      </c>
    </row>
    <row r="19" spans="1:3" ht="24.75" customHeight="1">
      <c r="A19" s="47" t="s">
        <v>34</v>
      </c>
      <c r="B19" s="8">
        <f>'2a Polgárm.'!AM18+'2a Gondozási'!L18+'2a Óvoda'!L18+'2a Iskola'!L18+'2a Műv. ház'!L18</f>
        <v>4200</v>
      </c>
      <c r="C19" s="51">
        <f>'2a Polgárm.'!AN18+'2a Gondozási'!M18+'2a Óvoda'!M18+'2a Iskola'!M18+'2a Műv. ház'!M18</f>
        <v>4200</v>
      </c>
    </row>
    <row r="20" spans="1:3" ht="24.75" customHeight="1">
      <c r="A20" s="49" t="s">
        <v>269</v>
      </c>
      <c r="B20" s="8">
        <f>'2a Polgárm.'!AM19+'2a Gondozási'!L19+'2a Óvoda'!L19+'2a Iskola'!L19+'2a Műv. ház'!L19</f>
        <v>28877</v>
      </c>
      <c r="C20" s="51">
        <f>'2a Polgárm.'!AN19+'2a Gondozási'!M19+'2a Óvoda'!M19+'2a Iskola'!M19+'2a Műv. ház'!M19</f>
        <v>28877</v>
      </c>
    </row>
    <row r="21" spans="1:3" ht="24.75" customHeight="1">
      <c r="A21" s="47" t="s">
        <v>268</v>
      </c>
      <c r="B21" s="8">
        <f>'2a Polgárm.'!AM20+'2a Gondozási'!L20+'2a Óvoda'!L20+'2a Iskola'!L20+'2a Műv. ház'!L20</f>
        <v>16087</v>
      </c>
      <c r="C21" s="51">
        <f>'2a Polgárm.'!AN20+'2a Gondozási'!M20+'2a Óvoda'!M20+'2a Iskola'!M20+'2a Műv. ház'!M20</f>
        <v>16087</v>
      </c>
    </row>
    <row r="22" spans="1:3" ht="24.75" customHeight="1">
      <c r="A22" s="48" t="s">
        <v>250</v>
      </c>
      <c r="B22" s="7">
        <f>SUM(B16:B21)</f>
        <v>528444</v>
      </c>
      <c r="C22" s="72">
        <f>'2a Polgárm.'!AN21+'2a Gondozási'!M21+'2a Óvoda'!M21+'2a Iskola'!M21+'2a Műv. ház'!M21</f>
        <v>583912</v>
      </c>
    </row>
    <row r="23" ht="12.75">
      <c r="C23" s="51">
        <f>'2a Polgárm.'!AN22+'2a Gondozási'!M22+'2a Óvoda'!M22+'2a Iskola'!M22+'2a Műv. ház'!M22</f>
        <v>0</v>
      </c>
    </row>
  </sheetData>
  <mergeCells count="3">
    <mergeCell ref="B6:C6"/>
    <mergeCell ref="A6:A8"/>
    <mergeCell ref="B7:C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&amp;C2/a melléklet
a 6/2012. (IV. 26.)  önkormányzati rendelethez</oddHeader>
    <oddFooter>&amp;C6.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32"/>
  <sheetViews>
    <sheetView workbookViewId="0" topLeftCell="A38">
      <selection activeCell="D64" sqref="D64"/>
    </sheetView>
  </sheetViews>
  <sheetFormatPr defaultColWidth="9.140625" defaultRowHeight="12.75"/>
  <cols>
    <col min="1" max="1" width="5.7109375" style="0" customWidth="1"/>
    <col min="2" max="2" width="40.421875" style="0" customWidth="1"/>
    <col min="3" max="4" width="18.7109375" style="0" customWidth="1"/>
  </cols>
  <sheetData>
    <row r="1" spans="1:4" ht="15.75">
      <c r="A1" s="105" t="s">
        <v>333</v>
      </c>
      <c r="B1" s="106"/>
      <c r="C1" s="106"/>
      <c r="D1" s="106"/>
    </row>
    <row r="2" ht="12.75">
      <c r="A2" s="21"/>
    </row>
    <row r="3" ht="12.75">
      <c r="D3" s="4" t="s">
        <v>341</v>
      </c>
    </row>
    <row r="4" spans="1:4" ht="12.75">
      <c r="A4" s="83" t="s">
        <v>84</v>
      </c>
      <c r="B4" s="83" t="s">
        <v>85</v>
      </c>
      <c r="C4" s="84" t="s">
        <v>1</v>
      </c>
      <c r="D4" s="85"/>
    </row>
    <row r="5" spans="1:4" ht="12.75">
      <c r="A5" s="83"/>
      <c r="B5" s="83"/>
      <c r="C5" s="31" t="s">
        <v>86</v>
      </c>
      <c r="D5" s="31" t="s">
        <v>39</v>
      </c>
    </row>
    <row r="6" spans="1:4" ht="12.75">
      <c r="A6" s="1" t="s">
        <v>87</v>
      </c>
      <c r="B6" s="2" t="s">
        <v>100</v>
      </c>
      <c r="C6" s="8">
        <v>185440</v>
      </c>
      <c r="D6" s="8">
        <v>190676</v>
      </c>
    </row>
    <row r="7" spans="1:4" ht="12.75">
      <c r="A7" s="1" t="s">
        <v>88</v>
      </c>
      <c r="B7" s="2" t="s">
        <v>101</v>
      </c>
      <c r="C7" s="8">
        <v>20476</v>
      </c>
      <c r="D7" s="8">
        <v>25965</v>
      </c>
    </row>
    <row r="8" spans="1:4" ht="12.75">
      <c r="A8" s="1" t="s">
        <v>89</v>
      </c>
      <c r="B8" s="2" t="s">
        <v>102</v>
      </c>
      <c r="C8" s="8">
        <v>7318</v>
      </c>
      <c r="D8" s="8">
        <v>13697</v>
      </c>
    </row>
    <row r="9" spans="1:4" ht="12.75">
      <c r="A9" s="22" t="s">
        <v>90</v>
      </c>
      <c r="B9" s="6" t="s">
        <v>98</v>
      </c>
      <c r="C9" s="7">
        <f>SUM(C6:C8)</f>
        <v>213234</v>
      </c>
      <c r="D9" s="7">
        <v>230338</v>
      </c>
    </row>
    <row r="10" spans="1:4" ht="12.75">
      <c r="A10" s="1" t="s">
        <v>87</v>
      </c>
      <c r="B10" s="2" t="s">
        <v>103</v>
      </c>
      <c r="C10" s="8">
        <v>47793</v>
      </c>
      <c r="D10" s="8">
        <v>51039</v>
      </c>
    </row>
    <row r="11" spans="1:4" ht="12.75">
      <c r="A11" s="1" t="s">
        <v>88</v>
      </c>
      <c r="B11" s="2" t="s">
        <v>104</v>
      </c>
      <c r="C11" s="8">
        <v>2987</v>
      </c>
      <c r="D11" s="8">
        <v>3198</v>
      </c>
    </row>
    <row r="12" spans="1:4" ht="12.75">
      <c r="A12" s="1" t="s">
        <v>89</v>
      </c>
      <c r="B12" s="2" t="s">
        <v>105</v>
      </c>
      <c r="C12" s="8">
        <v>995</v>
      </c>
      <c r="D12" s="8">
        <v>1066</v>
      </c>
    </row>
    <row r="13" spans="1:4" ht="12.75">
      <c r="A13" s="1" t="s">
        <v>91</v>
      </c>
      <c r="B13" s="2" t="s">
        <v>106</v>
      </c>
      <c r="C13" s="8">
        <v>1992</v>
      </c>
      <c r="D13" s="8">
        <v>2131</v>
      </c>
    </row>
    <row r="14" spans="1:4" ht="12.75">
      <c r="A14" s="1" t="s">
        <v>92</v>
      </c>
      <c r="B14" s="2" t="s">
        <v>107</v>
      </c>
      <c r="C14" s="8"/>
      <c r="D14" s="8">
        <v>350</v>
      </c>
    </row>
    <row r="15" spans="1:4" ht="12.75">
      <c r="A15" s="1" t="s">
        <v>93</v>
      </c>
      <c r="B15" s="2" t="s">
        <v>108</v>
      </c>
      <c r="C15" s="8">
        <v>649</v>
      </c>
      <c r="D15" s="8">
        <v>696</v>
      </c>
    </row>
    <row r="16" spans="1:4" ht="12.75">
      <c r="A16" s="1">
        <v>7</v>
      </c>
      <c r="B16" s="2" t="s">
        <v>415</v>
      </c>
      <c r="C16" s="8"/>
      <c r="D16" s="8">
        <v>381</v>
      </c>
    </row>
    <row r="17" spans="1:4" ht="12.75">
      <c r="A17" s="1">
        <v>8</v>
      </c>
      <c r="B17" s="2" t="s">
        <v>109</v>
      </c>
      <c r="C17" s="8">
        <v>1287</v>
      </c>
      <c r="D17" s="8">
        <v>1533</v>
      </c>
    </row>
    <row r="18" spans="1:4" ht="12.75">
      <c r="A18" s="22" t="s">
        <v>95</v>
      </c>
      <c r="B18" s="6" t="s">
        <v>99</v>
      </c>
      <c r="C18" s="7">
        <f>SUM(C10:C17)</f>
        <v>55703</v>
      </c>
      <c r="D18" s="7">
        <f>SUM(D10:D17)</f>
        <v>60394</v>
      </c>
    </row>
    <row r="19" spans="1:4" ht="12.75">
      <c r="A19" s="1" t="s">
        <v>87</v>
      </c>
      <c r="B19" s="2" t="s">
        <v>110</v>
      </c>
      <c r="C19" s="8">
        <v>15080</v>
      </c>
      <c r="D19" s="8">
        <v>18683</v>
      </c>
    </row>
    <row r="20" spans="1:4" ht="12.75">
      <c r="A20" s="1" t="s">
        <v>88</v>
      </c>
      <c r="B20" s="2" t="s">
        <v>111</v>
      </c>
      <c r="C20" s="8">
        <v>76146</v>
      </c>
      <c r="D20" s="8">
        <v>84833</v>
      </c>
    </row>
    <row r="21" spans="1:4" ht="12.75">
      <c r="A21" s="1" t="s">
        <v>89</v>
      </c>
      <c r="B21" s="2" t="s">
        <v>112</v>
      </c>
      <c r="C21" s="8">
        <v>23442</v>
      </c>
      <c r="D21" s="8">
        <v>27309</v>
      </c>
    </row>
    <row r="22" spans="1:4" ht="12.75">
      <c r="A22" s="1" t="s">
        <v>91</v>
      </c>
      <c r="B22" s="2" t="s">
        <v>113</v>
      </c>
      <c r="C22" s="8">
        <v>3063</v>
      </c>
      <c r="D22" s="8">
        <v>3063</v>
      </c>
    </row>
    <row r="23" spans="1:4" ht="12.75">
      <c r="A23" s="1" t="s">
        <v>92</v>
      </c>
      <c r="B23" s="2" t="s">
        <v>114</v>
      </c>
      <c r="C23" s="8">
        <v>7160</v>
      </c>
      <c r="D23" s="8">
        <v>4023</v>
      </c>
    </row>
    <row r="24" spans="1:4" ht="12.75">
      <c r="A24" s="22" t="s">
        <v>96</v>
      </c>
      <c r="B24" s="6" t="s">
        <v>97</v>
      </c>
      <c r="C24" s="7">
        <f>SUM(C19:C23)</f>
        <v>124891</v>
      </c>
      <c r="D24" s="7">
        <f>SUM(D19:D23)</f>
        <v>137911</v>
      </c>
    </row>
    <row r="25" spans="1:4" ht="12.75">
      <c r="A25" s="22" t="s">
        <v>115</v>
      </c>
      <c r="B25" s="6" t="s">
        <v>116</v>
      </c>
      <c r="C25" s="8"/>
      <c r="D25" s="8"/>
    </row>
    <row r="26" spans="1:4" ht="25.5">
      <c r="A26" s="1" t="s">
        <v>87</v>
      </c>
      <c r="B26" s="11" t="s">
        <v>121</v>
      </c>
      <c r="C26" s="8"/>
      <c r="D26" s="8"/>
    </row>
    <row r="27" spans="1:4" ht="25.5">
      <c r="A27" s="1" t="s">
        <v>88</v>
      </c>
      <c r="B27" s="11" t="s">
        <v>122</v>
      </c>
      <c r="C27" s="8">
        <v>9312</v>
      </c>
      <c r="D27" s="8">
        <v>11045</v>
      </c>
    </row>
    <row r="28" spans="1:4" ht="25.5">
      <c r="A28" s="1" t="s">
        <v>89</v>
      </c>
      <c r="B28" s="11" t="s">
        <v>123</v>
      </c>
      <c r="C28" s="8"/>
      <c r="D28" s="8"/>
    </row>
    <row r="29" spans="1:4" ht="25.5">
      <c r="A29" s="1" t="s">
        <v>91</v>
      </c>
      <c r="B29" s="11" t="s">
        <v>124</v>
      </c>
      <c r="C29" s="8"/>
      <c r="D29" s="8"/>
    </row>
    <row r="30" spans="1:4" ht="25.5">
      <c r="A30" s="1" t="s">
        <v>92</v>
      </c>
      <c r="B30" s="11" t="s">
        <v>125</v>
      </c>
      <c r="C30" s="8"/>
      <c r="D30" s="8"/>
    </row>
    <row r="31" spans="1:4" ht="12.75">
      <c r="A31" s="1" t="s">
        <v>93</v>
      </c>
      <c r="B31" s="11" t="s">
        <v>126</v>
      </c>
      <c r="C31" s="8">
        <v>76540</v>
      </c>
      <c r="D31" s="8">
        <v>90709</v>
      </c>
    </row>
    <row r="32" spans="1:4" ht="12.75">
      <c r="A32" s="22" t="s">
        <v>117</v>
      </c>
      <c r="B32" s="20" t="s">
        <v>118</v>
      </c>
      <c r="C32" s="7">
        <f>SUM(C26:C31)</f>
        <v>85852</v>
      </c>
      <c r="D32" s="7">
        <f>SUM(D26:D31)</f>
        <v>101754</v>
      </c>
    </row>
    <row r="33" spans="1:4" ht="12.75">
      <c r="A33" s="1" t="s">
        <v>87</v>
      </c>
      <c r="B33" s="11" t="s">
        <v>135</v>
      </c>
      <c r="C33" s="8"/>
      <c r="D33" s="8"/>
    </row>
    <row r="34" spans="1:4" ht="25.5">
      <c r="A34" s="1" t="s">
        <v>88</v>
      </c>
      <c r="B34" s="11" t="s">
        <v>136</v>
      </c>
      <c r="C34" s="8"/>
      <c r="D34" s="8"/>
    </row>
    <row r="35" spans="1:4" ht="25.5">
      <c r="A35" s="1" t="s">
        <v>89</v>
      </c>
      <c r="B35" s="11" t="s">
        <v>137</v>
      </c>
      <c r="C35" s="8"/>
      <c r="D35" s="8"/>
    </row>
    <row r="36" spans="1:4" ht="25.5">
      <c r="A36" s="1" t="s">
        <v>91</v>
      </c>
      <c r="B36" s="11" t="s">
        <v>138</v>
      </c>
      <c r="C36" s="8"/>
      <c r="D36" s="8"/>
    </row>
    <row r="37" spans="1:4" ht="12.75">
      <c r="A37" s="1" t="s">
        <v>92</v>
      </c>
      <c r="B37" s="11" t="s">
        <v>139</v>
      </c>
      <c r="C37" s="8"/>
      <c r="D37" s="8"/>
    </row>
    <row r="38" spans="1:4" ht="12.75">
      <c r="A38" s="22" t="s">
        <v>119</v>
      </c>
      <c r="B38" s="6" t="s">
        <v>120</v>
      </c>
      <c r="C38" s="8"/>
      <c r="D38" s="8"/>
    </row>
    <row r="39" spans="1:4" ht="12.75">
      <c r="A39" s="22" t="s">
        <v>127</v>
      </c>
      <c r="B39" s="6" t="s">
        <v>131</v>
      </c>
      <c r="C39" s="8"/>
      <c r="D39" s="8"/>
    </row>
    <row r="40" spans="1:4" ht="12.75">
      <c r="A40" s="22" t="s">
        <v>128</v>
      </c>
      <c r="B40" s="6" t="s">
        <v>132</v>
      </c>
      <c r="C40" s="8"/>
      <c r="D40" s="8"/>
    </row>
    <row r="41" spans="1:4" ht="12.75">
      <c r="A41" s="22" t="s">
        <v>129</v>
      </c>
      <c r="B41" s="6" t="s">
        <v>133</v>
      </c>
      <c r="C41" s="8"/>
      <c r="D41" s="8"/>
    </row>
    <row r="42" spans="1:4" ht="12.75">
      <c r="A42" s="22" t="s">
        <v>130</v>
      </c>
      <c r="B42" s="6" t="s">
        <v>134</v>
      </c>
      <c r="C42" s="8"/>
      <c r="D42" s="8"/>
    </row>
    <row r="43" spans="1:4" ht="12.75">
      <c r="A43" s="23" t="s">
        <v>87</v>
      </c>
      <c r="B43" s="24" t="s">
        <v>140</v>
      </c>
      <c r="C43" s="8">
        <v>900</v>
      </c>
      <c r="D43" s="8">
        <v>1425</v>
      </c>
    </row>
    <row r="44" spans="1:4" ht="12.75">
      <c r="A44" s="23" t="s">
        <v>88</v>
      </c>
      <c r="B44" s="24" t="s">
        <v>141</v>
      </c>
      <c r="C44" s="8"/>
      <c r="D44" s="8"/>
    </row>
    <row r="45" spans="1:4" ht="12.75">
      <c r="A45" s="23" t="s">
        <v>89</v>
      </c>
      <c r="B45" s="24" t="s">
        <v>142</v>
      </c>
      <c r="C45" s="8"/>
      <c r="D45" s="8"/>
    </row>
    <row r="46" spans="1:4" ht="12.75">
      <c r="A46" s="23" t="s">
        <v>91</v>
      </c>
      <c r="B46" s="24" t="s">
        <v>143</v>
      </c>
      <c r="C46" s="8">
        <v>225</v>
      </c>
      <c r="D46" s="8">
        <v>389</v>
      </c>
    </row>
    <row r="47" spans="1:4" ht="12.75">
      <c r="A47" s="22" t="s">
        <v>144</v>
      </c>
      <c r="B47" s="6" t="s">
        <v>145</v>
      </c>
      <c r="C47" s="7">
        <f>SUM(C43:C46)</f>
        <v>1125</v>
      </c>
      <c r="D47" s="7">
        <f>SUM(D43:D46)</f>
        <v>1814</v>
      </c>
    </row>
    <row r="48" spans="1:4" ht="12.75">
      <c r="A48" s="23" t="s">
        <v>87</v>
      </c>
      <c r="B48" s="24" t="s">
        <v>148</v>
      </c>
      <c r="C48" s="8">
        <v>5635</v>
      </c>
      <c r="D48" s="8">
        <v>11529</v>
      </c>
    </row>
    <row r="49" spans="1:4" ht="12.75">
      <c r="A49" s="23" t="s">
        <v>88</v>
      </c>
      <c r="B49" s="24" t="s">
        <v>149</v>
      </c>
      <c r="C49" s="8"/>
      <c r="D49" s="8"/>
    </row>
    <row r="50" spans="1:4" ht="12.75">
      <c r="A50" s="23" t="s">
        <v>89</v>
      </c>
      <c r="B50" s="24" t="s">
        <v>150</v>
      </c>
      <c r="C50" s="8"/>
      <c r="D50" s="8"/>
    </row>
    <row r="51" spans="1:4" ht="12.75">
      <c r="A51" s="23" t="s">
        <v>91</v>
      </c>
      <c r="B51" s="24" t="s">
        <v>151</v>
      </c>
      <c r="C51" s="8"/>
      <c r="D51" s="8"/>
    </row>
    <row r="52" spans="1:4" ht="12.75">
      <c r="A52" s="23" t="s">
        <v>92</v>
      </c>
      <c r="B52" s="24" t="s">
        <v>152</v>
      </c>
      <c r="C52" s="8"/>
      <c r="D52" s="8"/>
    </row>
    <row r="53" spans="1:4" ht="12.75">
      <c r="A53" s="23" t="s">
        <v>93</v>
      </c>
      <c r="B53" s="24" t="s">
        <v>153</v>
      </c>
      <c r="C53" s="8"/>
      <c r="D53" s="8"/>
    </row>
    <row r="54" spans="1:4" ht="25.5">
      <c r="A54" s="23" t="s">
        <v>94</v>
      </c>
      <c r="B54" s="18" t="s">
        <v>154</v>
      </c>
      <c r="C54" s="8"/>
      <c r="D54" s="8"/>
    </row>
    <row r="55" spans="1:4" ht="12.75">
      <c r="A55" s="23" t="s">
        <v>146</v>
      </c>
      <c r="B55" s="24" t="s">
        <v>156</v>
      </c>
      <c r="C55" s="8">
        <v>1027</v>
      </c>
      <c r="D55" s="8">
        <v>1695</v>
      </c>
    </row>
    <row r="56" spans="1:4" ht="12.75">
      <c r="A56" s="23" t="s">
        <v>147</v>
      </c>
      <c r="B56" s="24" t="s">
        <v>155</v>
      </c>
      <c r="C56" s="8"/>
      <c r="D56" s="8"/>
    </row>
    <row r="57" spans="1:4" ht="25.5">
      <c r="A57" s="25" t="s">
        <v>157</v>
      </c>
      <c r="B57" s="19" t="s">
        <v>158</v>
      </c>
      <c r="C57" s="7">
        <f>SUM(C48:C56)</f>
        <v>6662</v>
      </c>
      <c r="D57" s="7">
        <f>SUM(D48:D56)</f>
        <v>13224</v>
      </c>
    </row>
    <row r="58" spans="1:4" ht="12.75">
      <c r="A58" s="23" t="s">
        <v>87</v>
      </c>
      <c r="B58" s="24" t="s">
        <v>159</v>
      </c>
      <c r="C58" s="8">
        <v>1000</v>
      </c>
      <c r="D58" s="8">
        <v>1000</v>
      </c>
    </row>
    <row r="59" spans="1:4" ht="12.75">
      <c r="A59" s="23" t="s">
        <v>88</v>
      </c>
      <c r="B59" s="24" t="s">
        <v>160</v>
      </c>
      <c r="C59" s="8">
        <v>32477</v>
      </c>
      <c r="D59" s="8">
        <v>37477</v>
      </c>
    </row>
    <row r="60" spans="1:4" ht="12.75">
      <c r="A60" s="23" t="s">
        <v>89</v>
      </c>
      <c r="B60" s="24" t="s">
        <v>161</v>
      </c>
      <c r="C60" s="8">
        <v>2500</v>
      </c>
      <c r="D60" s="8">
        <v>0</v>
      </c>
    </row>
    <row r="61" spans="1:4" ht="12.75">
      <c r="A61" s="23" t="s">
        <v>91</v>
      </c>
      <c r="B61" s="24" t="s">
        <v>162</v>
      </c>
      <c r="C61" s="8">
        <v>5000</v>
      </c>
      <c r="D61" s="8">
        <v>0</v>
      </c>
    </row>
    <row r="62" spans="1:4" ht="12.75">
      <c r="A62" s="23" t="s">
        <v>92</v>
      </c>
      <c r="B62" s="24" t="s">
        <v>163</v>
      </c>
      <c r="C62" s="8"/>
      <c r="D62" s="8"/>
    </row>
    <row r="63" spans="1:4" ht="25.5">
      <c r="A63" s="22" t="s">
        <v>165</v>
      </c>
      <c r="B63" s="19" t="s">
        <v>164</v>
      </c>
      <c r="C63" s="7">
        <f>SUM(C58:C62)</f>
        <v>40977</v>
      </c>
      <c r="D63" s="7">
        <f>SUM(D58:D62)</f>
        <v>38477</v>
      </c>
    </row>
    <row r="64" spans="1:4" ht="12.75">
      <c r="A64" s="6"/>
      <c r="B64" s="6" t="s">
        <v>166</v>
      </c>
      <c r="C64" s="7">
        <f>C63+C57+C47+C32+C24+C18+C9</f>
        <v>528444</v>
      </c>
      <c r="D64" s="7">
        <f>D63+D57+D47+D32+D24+D18+D9</f>
        <v>583912</v>
      </c>
    </row>
    <row r="65" spans="3:4" ht="12.75">
      <c r="C65" s="3"/>
      <c r="D65" s="3"/>
    </row>
    <row r="66" spans="3:4" ht="12.75">
      <c r="C66" s="3"/>
      <c r="D66" s="3"/>
    </row>
    <row r="67" spans="3:4" ht="12.75">
      <c r="C67" s="3"/>
      <c r="D67" s="3"/>
    </row>
    <row r="68" spans="3:4" ht="12.75">
      <c r="C68" s="3"/>
      <c r="D68" s="3"/>
    </row>
    <row r="69" spans="3:4" ht="12.75">
      <c r="C69" s="3"/>
      <c r="D69" s="3"/>
    </row>
    <row r="70" spans="3:4" ht="12.75">
      <c r="C70" s="3"/>
      <c r="D70" s="3"/>
    </row>
    <row r="71" spans="3:4" ht="12.75">
      <c r="C71" s="3"/>
      <c r="D71" s="3"/>
    </row>
    <row r="72" spans="3:4" ht="12.75">
      <c r="C72" s="3"/>
      <c r="D72" s="3"/>
    </row>
    <row r="73" spans="3:4" ht="12.75">
      <c r="C73" s="3"/>
      <c r="D73" s="3"/>
    </row>
    <row r="74" spans="3:4" ht="12.75">
      <c r="C74" s="3"/>
      <c r="D74" s="3"/>
    </row>
    <row r="75" spans="3:4" ht="12.75">
      <c r="C75" s="3"/>
      <c r="D75" s="3"/>
    </row>
    <row r="76" spans="3:4" ht="12.75">
      <c r="C76" s="3"/>
      <c r="D76" s="3"/>
    </row>
    <row r="77" spans="3:4" ht="12.75">
      <c r="C77" s="3"/>
      <c r="D77" s="3"/>
    </row>
    <row r="78" spans="3:4" ht="12.75">
      <c r="C78" s="3"/>
      <c r="D78" s="3"/>
    </row>
    <row r="79" spans="3:4" ht="12.75">
      <c r="C79" s="3"/>
      <c r="D79" s="3"/>
    </row>
    <row r="80" spans="3:4" ht="12.75">
      <c r="C80" s="3"/>
      <c r="D80" s="3"/>
    </row>
    <row r="81" spans="3:4" ht="12.75">
      <c r="C81" s="3"/>
      <c r="D81" s="3"/>
    </row>
    <row r="82" spans="3:4" ht="12.75">
      <c r="C82" s="3"/>
      <c r="D82" s="3"/>
    </row>
    <row r="83" spans="3:4" ht="12.75">
      <c r="C83" s="3"/>
      <c r="D83" s="3"/>
    </row>
    <row r="84" spans="3:4" ht="12.75">
      <c r="C84" s="3"/>
      <c r="D84" s="3"/>
    </row>
    <row r="85" spans="3:4" ht="12.75">
      <c r="C85" s="3"/>
      <c r="D85" s="3"/>
    </row>
    <row r="86" spans="3:4" ht="12.75">
      <c r="C86" s="3"/>
      <c r="D86" s="3"/>
    </row>
    <row r="87" spans="3:4" ht="12.75">
      <c r="C87" s="3"/>
      <c r="D87" s="3"/>
    </row>
    <row r="88" spans="3:4" ht="12.75">
      <c r="C88" s="3"/>
      <c r="D88" s="3"/>
    </row>
    <row r="89" spans="3:4" ht="12.75">
      <c r="C89" s="3"/>
      <c r="D89" s="3"/>
    </row>
    <row r="90" spans="3:4" ht="12.75">
      <c r="C90" s="3"/>
      <c r="D90" s="3"/>
    </row>
    <row r="91" spans="3:4" ht="12.75">
      <c r="C91" s="3"/>
      <c r="D91" s="3"/>
    </row>
    <row r="92" spans="3:4" ht="12.75">
      <c r="C92" s="3"/>
      <c r="D92" s="3"/>
    </row>
    <row r="93" spans="3:4" ht="12.75">
      <c r="C93" s="3"/>
      <c r="D93" s="3"/>
    </row>
    <row r="94" spans="3:4" ht="12.75">
      <c r="C94" s="3"/>
      <c r="D94" s="3"/>
    </row>
    <row r="95" spans="3:4" ht="12.75">
      <c r="C95" s="3"/>
      <c r="D95" s="3"/>
    </row>
    <row r="96" spans="3:4" ht="12.75">
      <c r="C96" s="3"/>
      <c r="D96" s="3"/>
    </row>
    <row r="97" spans="3:4" ht="12.75">
      <c r="C97" s="3"/>
      <c r="D97" s="3"/>
    </row>
    <row r="98" spans="3:4" ht="12.75">
      <c r="C98" s="3"/>
      <c r="D98" s="3"/>
    </row>
    <row r="99" spans="3:4" ht="12.75">
      <c r="C99" s="3"/>
      <c r="D99" s="3"/>
    </row>
    <row r="100" spans="3:4" ht="12.75">
      <c r="C100" s="3"/>
      <c r="D100" s="3"/>
    </row>
    <row r="101" spans="3:4" ht="12.75">
      <c r="C101" s="3"/>
      <c r="D101" s="3"/>
    </row>
    <row r="102" spans="3:4" ht="12.75">
      <c r="C102" s="3"/>
      <c r="D102" s="3"/>
    </row>
    <row r="103" spans="3:4" ht="12.75">
      <c r="C103" s="3"/>
      <c r="D103" s="3"/>
    </row>
    <row r="104" spans="3:4" ht="12.75">
      <c r="C104" s="3"/>
      <c r="D104" s="3"/>
    </row>
    <row r="105" spans="3:4" ht="12.75">
      <c r="C105" s="3"/>
      <c r="D105" s="3"/>
    </row>
    <row r="106" spans="3:4" ht="12.75">
      <c r="C106" s="3"/>
      <c r="D106" s="3"/>
    </row>
    <row r="107" spans="3:4" ht="12.75">
      <c r="C107" s="3"/>
      <c r="D107" s="3"/>
    </row>
    <row r="108" spans="3:4" ht="12.75">
      <c r="C108" s="3"/>
      <c r="D108" s="3"/>
    </row>
    <row r="109" spans="3:4" ht="12.75">
      <c r="C109" s="3"/>
      <c r="D109" s="3"/>
    </row>
    <row r="110" spans="3:4" ht="12.75">
      <c r="C110" s="3"/>
      <c r="D110" s="3"/>
    </row>
    <row r="111" spans="3:4" ht="12.75">
      <c r="C111" s="3"/>
      <c r="D111" s="3"/>
    </row>
    <row r="112" spans="3:4" ht="12.75">
      <c r="C112" s="3"/>
      <c r="D112" s="3"/>
    </row>
    <row r="113" spans="3:4" ht="12.75">
      <c r="C113" s="3"/>
      <c r="D113" s="3"/>
    </row>
    <row r="114" spans="3:4" ht="12.75">
      <c r="C114" s="3"/>
      <c r="D114" s="3"/>
    </row>
    <row r="115" spans="3:4" ht="12.75">
      <c r="C115" s="3"/>
      <c r="D115" s="3"/>
    </row>
    <row r="116" spans="3:4" ht="12.75">
      <c r="C116" s="3"/>
      <c r="D116" s="3"/>
    </row>
    <row r="117" spans="3:4" ht="12.75">
      <c r="C117" s="3"/>
      <c r="D117" s="3"/>
    </row>
    <row r="118" spans="3:4" ht="12.75">
      <c r="C118" s="3"/>
      <c r="D118" s="3"/>
    </row>
    <row r="119" spans="3:4" ht="12.75">
      <c r="C119" s="3"/>
      <c r="D119" s="3"/>
    </row>
    <row r="120" spans="3:4" ht="12.75">
      <c r="C120" s="3"/>
      <c r="D120" s="3"/>
    </row>
    <row r="121" spans="3:4" ht="12.75">
      <c r="C121" s="3"/>
      <c r="D121" s="3"/>
    </row>
    <row r="122" spans="3:4" ht="12.75">
      <c r="C122" s="3"/>
      <c r="D122" s="3"/>
    </row>
    <row r="123" spans="3:4" ht="12.75">
      <c r="C123" s="3"/>
      <c r="D123" s="3"/>
    </row>
    <row r="124" spans="3:4" ht="12.75">
      <c r="C124" s="3"/>
      <c r="D124" s="3"/>
    </row>
    <row r="125" spans="3:4" ht="12.75">
      <c r="C125" s="3"/>
      <c r="D125" s="3"/>
    </row>
    <row r="126" spans="3:4" ht="12.75">
      <c r="C126" s="3"/>
      <c r="D126" s="3"/>
    </row>
    <row r="127" spans="3:4" ht="12.75">
      <c r="C127" s="3"/>
      <c r="D127" s="3"/>
    </row>
    <row r="128" spans="3:4" ht="12.75">
      <c r="C128" s="3"/>
      <c r="D128" s="3"/>
    </row>
    <row r="129" spans="3:4" ht="12.75">
      <c r="C129" s="3"/>
      <c r="D129" s="3"/>
    </row>
    <row r="130" spans="3:4" ht="12.75">
      <c r="C130" s="3"/>
      <c r="D130" s="3"/>
    </row>
    <row r="131" spans="3:4" ht="12.75">
      <c r="C131" s="3"/>
      <c r="D131" s="3"/>
    </row>
    <row r="132" spans="3:4" ht="12.75">
      <c r="C132" s="3"/>
      <c r="D132" s="3"/>
    </row>
  </sheetData>
  <mergeCells count="4">
    <mergeCell ref="A1:D1"/>
    <mergeCell ref="A4:A5"/>
    <mergeCell ref="B4:B5"/>
    <mergeCell ref="C4:D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&amp;C3. melléklet
a 6/2012. (IV. 26.)  önkormányzati rendelethez</oddHeader>
    <oddFooter>&amp;C&amp;P</oddFooter>
  </headerFooter>
  <rowBreaks count="1" manualBreakCount="1">
    <brk id="4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X32"/>
  <sheetViews>
    <sheetView workbookViewId="0" topLeftCell="A10">
      <selection activeCell="D19" sqref="D19"/>
    </sheetView>
  </sheetViews>
  <sheetFormatPr defaultColWidth="9.140625" defaultRowHeight="12.75"/>
  <cols>
    <col min="1" max="1" width="5.421875" style="0" customWidth="1"/>
    <col min="2" max="2" width="11.421875" style="0" customWidth="1"/>
    <col min="15" max="15" width="5.140625" style="0" customWidth="1"/>
    <col min="16" max="16" width="14.57421875" style="0" customWidth="1"/>
    <col min="29" max="29" width="5.140625" style="0" customWidth="1"/>
    <col min="30" max="30" width="11.7109375" style="0" customWidth="1"/>
    <col min="43" max="43" width="6.00390625" style="0" customWidth="1"/>
    <col min="44" max="44" width="13.140625" style="0" customWidth="1"/>
    <col min="57" max="57" width="5.421875" style="0" customWidth="1"/>
    <col min="58" max="58" width="12.57421875" style="0" customWidth="1"/>
    <col min="72" max="72" width="6.8515625" style="0" customWidth="1"/>
    <col min="73" max="73" width="10.421875" style="0" customWidth="1"/>
    <col min="75" max="75" width="5.8515625" style="0" customWidth="1"/>
    <col min="76" max="76" width="12.421875" style="0" customWidth="1"/>
    <col min="89" max="89" width="5.00390625" style="0" customWidth="1"/>
    <col min="90" max="90" width="14.421875" style="0" customWidth="1"/>
    <col min="96" max="96" width="9.00390625" style="0" customWidth="1"/>
    <col min="117" max="117" width="4.28125" style="0" customWidth="1"/>
    <col min="118" max="118" width="14.421875" style="0" customWidth="1"/>
    <col min="127" max="127" width="17.140625" style="0" customWidth="1"/>
    <col min="128" max="128" width="15.8515625" style="0" customWidth="1"/>
  </cols>
  <sheetData>
    <row r="1" spans="1:128" ht="31.5">
      <c r="A1" s="43" t="s">
        <v>335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43" t="s">
        <v>335</v>
      </c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43" t="s">
        <v>335</v>
      </c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26" t="s">
        <v>335</v>
      </c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26" t="s">
        <v>335</v>
      </c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116" t="s">
        <v>335</v>
      </c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K1" s="108" t="s">
        <v>335</v>
      </c>
      <c r="CL1" s="108"/>
      <c r="CM1" s="108"/>
      <c r="CN1" s="108"/>
      <c r="CO1" s="108"/>
      <c r="CP1" s="108"/>
      <c r="CQ1" s="108"/>
      <c r="CR1" s="108"/>
      <c r="CY1" s="107" t="s">
        <v>335</v>
      </c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 t="s">
        <v>335</v>
      </c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</row>
    <row r="3" spans="14:128" ht="12.75">
      <c r="N3" s="4" t="s">
        <v>21</v>
      </c>
      <c r="AB3" s="4" t="s">
        <v>21</v>
      </c>
      <c r="AP3" s="4" t="s">
        <v>21</v>
      </c>
      <c r="BD3" s="4" t="s">
        <v>21</v>
      </c>
      <c r="BV3" s="4" t="s">
        <v>21</v>
      </c>
      <c r="CR3" s="4" t="s">
        <v>21</v>
      </c>
      <c r="DL3" s="4" t="s">
        <v>21</v>
      </c>
      <c r="DX3" s="4" t="s">
        <v>21</v>
      </c>
    </row>
    <row r="4" spans="1:128" ht="12.75">
      <c r="A4" s="52" t="s">
        <v>232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5" t="s">
        <v>232</v>
      </c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5" t="s">
        <v>232</v>
      </c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5" t="s">
        <v>232</v>
      </c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5" t="s">
        <v>232</v>
      </c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2" t="s">
        <v>256</v>
      </c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4"/>
      <c r="CK4" s="44"/>
      <c r="CL4" s="58"/>
      <c r="CM4" s="59" t="s">
        <v>315</v>
      </c>
      <c r="CN4" s="59"/>
      <c r="CO4" s="59"/>
      <c r="CP4" s="59"/>
      <c r="CQ4" s="59"/>
      <c r="CR4" s="60"/>
      <c r="CY4" s="55" t="s">
        <v>316</v>
      </c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2" t="s">
        <v>323</v>
      </c>
      <c r="DN4" s="53"/>
      <c r="DO4" s="53"/>
      <c r="DP4" s="53"/>
      <c r="DQ4" s="53"/>
      <c r="DR4" s="53"/>
      <c r="DS4" s="53"/>
      <c r="DT4" s="53"/>
      <c r="DU4" s="53"/>
      <c r="DV4" s="54"/>
      <c r="DW4" s="109" t="s">
        <v>22</v>
      </c>
      <c r="DX4" s="110"/>
    </row>
    <row r="5" spans="1:128" ht="12.75" customHeight="1">
      <c r="A5" s="109" t="s">
        <v>302</v>
      </c>
      <c r="B5" s="73"/>
      <c r="C5" s="90" t="s">
        <v>180</v>
      </c>
      <c r="D5" s="91"/>
      <c r="E5" s="90" t="s">
        <v>271</v>
      </c>
      <c r="F5" s="91"/>
      <c r="G5" s="89" t="s">
        <v>273</v>
      </c>
      <c r="H5" s="89"/>
      <c r="I5" s="89" t="s">
        <v>272</v>
      </c>
      <c r="J5" s="89"/>
      <c r="K5" s="89" t="s">
        <v>274</v>
      </c>
      <c r="L5" s="89"/>
      <c r="M5" s="89" t="s">
        <v>275</v>
      </c>
      <c r="N5" s="99"/>
      <c r="O5" s="109" t="s">
        <v>302</v>
      </c>
      <c r="P5" s="73"/>
      <c r="Q5" s="90" t="s">
        <v>276</v>
      </c>
      <c r="R5" s="91"/>
      <c r="S5" s="90" t="s">
        <v>277</v>
      </c>
      <c r="T5" s="91"/>
      <c r="U5" s="89" t="s">
        <v>278</v>
      </c>
      <c r="V5" s="89"/>
      <c r="W5" s="89" t="s">
        <v>279</v>
      </c>
      <c r="X5" s="89"/>
      <c r="Y5" s="89" t="s">
        <v>280</v>
      </c>
      <c r="Z5" s="89"/>
      <c r="AA5" s="89" t="s">
        <v>281</v>
      </c>
      <c r="AB5" s="89"/>
      <c r="AC5" s="109" t="s">
        <v>302</v>
      </c>
      <c r="AD5" s="73"/>
      <c r="AE5" s="90" t="s">
        <v>293</v>
      </c>
      <c r="AF5" s="91"/>
      <c r="AG5" s="90" t="s">
        <v>294</v>
      </c>
      <c r="AH5" s="91"/>
      <c r="AI5" s="89" t="s">
        <v>295</v>
      </c>
      <c r="AJ5" s="89"/>
      <c r="AK5" s="89" t="s">
        <v>296</v>
      </c>
      <c r="AL5" s="89"/>
      <c r="AM5" s="89" t="s">
        <v>297</v>
      </c>
      <c r="AN5" s="89"/>
      <c r="AO5" s="89" t="s">
        <v>217</v>
      </c>
      <c r="AP5" s="89"/>
      <c r="AQ5" s="109" t="s">
        <v>302</v>
      </c>
      <c r="AR5" s="73"/>
      <c r="AS5" s="90" t="s">
        <v>218</v>
      </c>
      <c r="AT5" s="91"/>
      <c r="AU5" s="90" t="s">
        <v>298</v>
      </c>
      <c r="AV5" s="91"/>
      <c r="AW5" s="89" t="s">
        <v>219</v>
      </c>
      <c r="AX5" s="89"/>
      <c r="AY5" s="89" t="s">
        <v>299</v>
      </c>
      <c r="AZ5" s="89"/>
      <c r="BA5" s="89" t="s">
        <v>300</v>
      </c>
      <c r="BB5" s="89"/>
      <c r="BC5" s="89" t="s">
        <v>301</v>
      </c>
      <c r="BD5" s="89"/>
      <c r="BE5" s="109" t="s">
        <v>302</v>
      </c>
      <c r="BF5" s="73"/>
      <c r="BG5" s="90" t="s">
        <v>303</v>
      </c>
      <c r="BH5" s="91"/>
      <c r="BI5" s="90" t="s">
        <v>304</v>
      </c>
      <c r="BJ5" s="91"/>
      <c r="BK5" s="89" t="s">
        <v>305</v>
      </c>
      <c r="BL5" s="89"/>
      <c r="BM5" s="99" t="s">
        <v>416</v>
      </c>
      <c r="BN5" s="100"/>
      <c r="BO5" s="99" t="s">
        <v>417</v>
      </c>
      <c r="BP5" s="100"/>
      <c r="BQ5" s="115" t="s">
        <v>407</v>
      </c>
      <c r="BR5" s="115"/>
      <c r="BS5" s="89" t="s">
        <v>408</v>
      </c>
      <c r="BT5" s="89"/>
      <c r="BU5" s="89" t="s">
        <v>306</v>
      </c>
      <c r="BV5" s="89"/>
      <c r="BW5" s="109" t="s">
        <v>302</v>
      </c>
      <c r="BX5" s="110"/>
      <c r="BY5" s="90" t="s">
        <v>309</v>
      </c>
      <c r="BZ5" s="91"/>
      <c r="CA5" s="90" t="s">
        <v>310</v>
      </c>
      <c r="CB5" s="91"/>
      <c r="CC5" s="89" t="s">
        <v>311</v>
      </c>
      <c r="CD5" s="89"/>
      <c r="CE5" s="89" t="s">
        <v>312</v>
      </c>
      <c r="CF5" s="89"/>
      <c r="CG5" s="89" t="s">
        <v>313</v>
      </c>
      <c r="CH5" s="89"/>
      <c r="CK5" s="109" t="s">
        <v>302</v>
      </c>
      <c r="CL5" s="110"/>
      <c r="CM5" s="90" t="s">
        <v>314</v>
      </c>
      <c r="CN5" s="91"/>
      <c r="CO5" s="90" t="s">
        <v>312</v>
      </c>
      <c r="CP5" s="91"/>
      <c r="CQ5" s="89" t="s">
        <v>203</v>
      </c>
      <c r="CR5" s="89"/>
      <c r="CS5" s="94"/>
      <c r="CT5" s="94"/>
      <c r="CU5" s="94"/>
      <c r="CV5" s="94"/>
      <c r="CY5" s="109" t="s">
        <v>302</v>
      </c>
      <c r="CZ5" s="73"/>
      <c r="DA5" s="90" t="s">
        <v>317</v>
      </c>
      <c r="DB5" s="91"/>
      <c r="DC5" s="90" t="s">
        <v>318</v>
      </c>
      <c r="DD5" s="91"/>
      <c r="DE5" s="89" t="s">
        <v>319</v>
      </c>
      <c r="DF5" s="89"/>
      <c r="DG5" s="89" t="s">
        <v>320</v>
      </c>
      <c r="DH5" s="89"/>
      <c r="DI5" s="89" t="s">
        <v>321</v>
      </c>
      <c r="DJ5" s="89"/>
      <c r="DK5" s="89" t="s">
        <v>322</v>
      </c>
      <c r="DL5" s="89"/>
      <c r="DM5" s="109" t="s">
        <v>302</v>
      </c>
      <c r="DN5" s="73"/>
      <c r="DO5" s="90" t="s">
        <v>324</v>
      </c>
      <c r="DP5" s="91"/>
      <c r="DQ5" s="90" t="s">
        <v>325</v>
      </c>
      <c r="DR5" s="91"/>
      <c r="DS5" s="89" t="s">
        <v>326</v>
      </c>
      <c r="DT5" s="89"/>
      <c r="DU5" s="89" t="s">
        <v>327</v>
      </c>
      <c r="DV5" s="89"/>
      <c r="DW5" s="111"/>
      <c r="DX5" s="112"/>
    </row>
    <row r="6" spans="1:128" ht="12.75" customHeight="1">
      <c r="A6" s="74"/>
      <c r="B6" s="75"/>
      <c r="C6" s="84" t="s">
        <v>1</v>
      </c>
      <c r="D6" s="85"/>
      <c r="E6" s="84" t="s">
        <v>1</v>
      </c>
      <c r="F6" s="85"/>
      <c r="G6" s="84" t="s">
        <v>1</v>
      </c>
      <c r="H6" s="85"/>
      <c r="I6" s="84" t="s">
        <v>1</v>
      </c>
      <c r="J6" s="85"/>
      <c r="K6" s="84" t="s">
        <v>1</v>
      </c>
      <c r="L6" s="85"/>
      <c r="M6" s="84" t="s">
        <v>1</v>
      </c>
      <c r="N6" s="85"/>
      <c r="O6" s="74"/>
      <c r="P6" s="75"/>
      <c r="Q6" s="84" t="s">
        <v>1</v>
      </c>
      <c r="R6" s="85"/>
      <c r="S6" s="84" t="s">
        <v>1</v>
      </c>
      <c r="T6" s="85"/>
      <c r="U6" s="84" t="s">
        <v>1</v>
      </c>
      <c r="V6" s="85"/>
      <c r="W6" s="84" t="s">
        <v>1</v>
      </c>
      <c r="X6" s="85"/>
      <c r="Y6" s="84" t="s">
        <v>1</v>
      </c>
      <c r="Z6" s="85"/>
      <c r="AA6" s="84" t="s">
        <v>1</v>
      </c>
      <c r="AB6" s="85"/>
      <c r="AC6" s="74"/>
      <c r="AD6" s="75"/>
      <c r="AE6" s="84" t="s">
        <v>1</v>
      </c>
      <c r="AF6" s="85"/>
      <c r="AG6" s="84" t="s">
        <v>1</v>
      </c>
      <c r="AH6" s="85"/>
      <c r="AI6" s="84" t="s">
        <v>1</v>
      </c>
      <c r="AJ6" s="85"/>
      <c r="AK6" s="84" t="s">
        <v>1</v>
      </c>
      <c r="AL6" s="85"/>
      <c r="AM6" s="84" t="s">
        <v>1</v>
      </c>
      <c r="AN6" s="85"/>
      <c r="AO6" s="84" t="s">
        <v>1</v>
      </c>
      <c r="AP6" s="85"/>
      <c r="AQ6" s="74"/>
      <c r="AR6" s="75"/>
      <c r="AS6" s="84" t="s">
        <v>1</v>
      </c>
      <c r="AT6" s="85"/>
      <c r="AU6" s="84" t="s">
        <v>1</v>
      </c>
      <c r="AV6" s="85"/>
      <c r="AW6" s="84" t="s">
        <v>1</v>
      </c>
      <c r="AX6" s="85"/>
      <c r="AY6" s="84" t="s">
        <v>1</v>
      </c>
      <c r="AZ6" s="85"/>
      <c r="BA6" s="84" t="s">
        <v>1</v>
      </c>
      <c r="BB6" s="85"/>
      <c r="BC6" s="84" t="s">
        <v>1</v>
      </c>
      <c r="BD6" s="85"/>
      <c r="BE6" s="74"/>
      <c r="BF6" s="75"/>
      <c r="BG6" s="84" t="s">
        <v>1</v>
      </c>
      <c r="BH6" s="85"/>
      <c r="BI6" s="84" t="s">
        <v>1</v>
      </c>
      <c r="BJ6" s="85"/>
      <c r="BK6" s="84" t="s">
        <v>1</v>
      </c>
      <c r="BL6" s="85"/>
      <c r="BM6" s="84" t="s">
        <v>1</v>
      </c>
      <c r="BN6" s="85"/>
      <c r="BO6" s="84" t="s">
        <v>1</v>
      </c>
      <c r="BP6" s="85"/>
      <c r="BQ6" s="84" t="s">
        <v>1</v>
      </c>
      <c r="BR6" s="85"/>
      <c r="BS6" s="84" t="s">
        <v>1</v>
      </c>
      <c r="BT6" s="85"/>
      <c r="BU6" s="79" t="s">
        <v>1</v>
      </c>
      <c r="BV6" s="80"/>
      <c r="BW6" s="113"/>
      <c r="BX6" s="114"/>
      <c r="BY6" s="84" t="s">
        <v>1</v>
      </c>
      <c r="BZ6" s="85"/>
      <c r="CA6" s="84" t="s">
        <v>1</v>
      </c>
      <c r="CB6" s="85"/>
      <c r="CC6" s="84" t="s">
        <v>1</v>
      </c>
      <c r="CD6" s="85"/>
      <c r="CE6" s="84" t="s">
        <v>1</v>
      </c>
      <c r="CF6" s="85"/>
      <c r="CG6" s="79" t="s">
        <v>1</v>
      </c>
      <c r="CH6" s="80"/>
      <c r="CK6" s="113"/>
      <c r="CL6" s="114"/>
      <c r="CM6" s="84" t="s">
        <v>1</v>
      </c>
      <c r="CN6" s="85"/>
      <c r="CO6" s="84" t="s">
        <v>1</v>
      </c>
      <c r="CP6" s="85"/>
      <c r="CQ6" s="79" t="s">
        <v>1</v>
      </c>
      <c r="CR6" s="80"/>
      <c r="CS6" s="50"/>
      <c r="CT6" s="50"/>
      <c r="CU6" s="50"/>
      <c r="CV6" s="50"/>
      <c r="CY6" s="74"/>
      <c r="CZ6" s="75"/>
      <c r="DA6" s="84" t="s">
        <v>1</v>
      </c>
      <c r="DB6" s="85"/>
      <c r="DC6" s="84" t="s">
        <v>1</v>
      </c>
      <c r="DD6" s="85"/>
      <c r="DE6" s="84" t="s">
        <v>1</v>
      </c>
      <c r="DF6" s="85"/>
      <c r="DG6" s="84" t="s">
        <v>1</v>
      </c>
      <c r="DH6" s="85"/>
      <c r="DI6" s="84" t="s">
        <v>1</v>
      </c>
      <c r="DJ6" s="85"/>
      <c r="DK6" s="84" t="s">
        <v>1</v>
      </c>
      <c r="DL6" s="85"/>
      <c r="DM6" s="74"/>
      <c r="DN6" s="75"/>
      <c r="DO6" s="84" t="s">
        <v>1</v>
      </c>
      <c r="DP6" s="85"/>
      <c r="DQ6" s="84" t="s">
        <v>1</v>
      </c>
      <c r="DR6" s="85"/>
      <c r="DS6" s="84" t="s">
        <v>1</v>
      </c>
      <c r="DT6" s="85"/>
      <c r="DU6" s="84" t="s">
        <v>1</v>
      </c>
      <c r="DV6" s="85"/>
      <c r="DW6" s="79" t="s">
        <v>1</v>
      </c>
      <c r="DX6" s="80"/>
    </row>
    <row r="7" spans="1:128" ht="12.75" customHeight="1">
      <c r="A7" s="76"/>
      <c r="B7" s="77"/>
      <c r="C7" s="1" t="s">
        <v>0</v>
      </c>
      <c r="D7" s="1" t="s">
        <v>39</v>
      </c>
      <c r="E7" s="1" t="s">
        <v>0</v>
      </c>
      <c r="F7" s="1" t="s">
        <v>39</v>
      </c>
      <c r="G7" s="1" t="s">
        <v>0</v>
      </c>
      <c r="H7" s="1" t="s">
        <v>39</v>
      </c>
      <c r="I7" s="1" t="s">
        <v>0</v>
      </c>
      <c r="J7" s="1" t="s">
        <v>39</v>
      </c>
      <c r="K7" s="1" t="s">
        <v>0</v>
      </c>
      <c r="L7" s="1" t="s">
        <v>39</v>
      </c>
      <c r="M7" s="1" t="s">
        <v>0</v>
      </c>
      <c r="N7" s="1" t="s">
        <v>39</v>
      </c>
      <c r="O7" s="76"/>
      <c r="P7" s="77"/>
      <c r="Q7" s="1" t="s">
        <v>0</v>
      </c>
      <c r="R7" s="1" t="s">
        <v>39</v>
      </c>
      <c r="S7" s="1" t="s">
        <v>0</v>
      </c>
      <c r="T7" s="1" t="s">
        <v>39</v>
      </c>
      <c r="U7" s="1" t="s">
        <v>0</v>
      </c>
      <c r="V7" s="1" t="s">
        <v>39</v>
      </c>
      <c r="W7" s="1" t="s">
        <v>0</v>
      </c>
      <c r="X7" s="1" t="s">
        <v>39</v>
      </c>
      <c r="Y7" s="1" t="s">
        <v>0</v>
      </c>
      <c r="Z7" s="1" t="s">
        <v>39</v>
      </c>
      <c r="AA7" s="1" t="s">
        <v>0</v>
      </c>
      <c r="AB7" s="1" t="s">
        <v>39</v>
      </c>
      <c r="AC7" s="76"/>
      <c r="AD7" s="77"/>
      <c r="AE7" s="1" t="s">
        <v>0</v>
      </c>
      <c r="AF7" s="1" t="s">
        <v>39</v>
      </c>
      <c r="AG7" s="1" t="s">
        <v>0</v>
      </c>
      <c r="AH7" s="1" t="s">
        <v>39</v>
      </c>
      <c r="AI7" s="1" t="s">
        <v>0</v>
      </c>
      <c r="AJ7" s="1" t="s">
        <v>39</v>
      </c>
      <c r="AK7" s="1" t="s">
        <v>0</v>
      </c>
      <c r="AL7" s="1" t="s">
        <v>39</v>
      </c>
      <c r="AM7" s="1" t="s">
        <v>0</v>
      </c>
      <c r="AN7" s="1" t="s">
        <v>39</v>
      </c>
      <c r="AO7" s="1" t="s">
        <v>0</v>
      </c>
      <c r="AP7" s="1" t="s">
        <v>39</v>
      </c>
      <c r="AQ7" s="76"/>
      <c r="AR7" s="77"/>
      <c r="AS7" s="1" t="s">
        <v>0</v>
      </c>
      <c r="AT7" s="1" t="s">
        <v>39</v>
      </c>
      <c r="AU7" s="1" t="s">
        <v>0</v>
      </c>
      <c r="AV7" s="1" t="s">
        <v>39</v>
      </c>
      <c r="AW7" s="1" t="s">
        <v>0</v>
      </c>
      <c r="AX7" s="1" t="s">
        <v>39</v>
      </c>
      <c r="AY7" s="1" t="s">
        <v>0</v>
      </c>
      <c r="AZ7" s="1" t="s">
        <v>39</v>
      </c>
      <c r="BA7" s="1" t="s">
        <v>0</v>
      </c>
      <c r="BB7" s="1" t="s">
        <v>39</v>
      </c>
      <c r="BC7" s="1" t="s">
        <v>0</v>
      </c>
      <c r="BD7" s="1" t="s">
        <v>39</v>
      </c>
      <c r="BE7" s="76"/>
      <c r="BF7" s="77"/>
      <c r="BG7" s="1" t="s">
        <v>0</v>
      </c>
      <c r="BH7" s="1" t="s">
        <v>39</v>
      </c>
      <c r="BI7" s="1" t="s">
        <v>0</v>
      </c>
      <c r="BJ7" s="1" t="s">
        <v>39</v>
      </c>
      <c r="BK7" s="1" t="s">
        <v>0</v>
      </c>
      <c r="BL7" s="1" t="s">
        <v>39</v>
      </c>
      <c r="BM7" s="1" t="s">
        <v>0</v>
      </c>
      <c r="BN7" s="1" t="s">
        <v>39</v>
      </c>
      <c r="BO7" s="1" t="s">
        <v>0</v>
      </c>
      <c r="BP7" s="1" t="s">
        <v>39</v>
      </c>
      <c r="BQ7" s="2" t="s">
        <v>0</v>
      </c>
      <c r="BR7" s="2" t="s">
        <v>39</v>
      </c>
      <c r="BS7" s="2" t="s">
        <v>0</v>
      </c>
      <c r="BT7" s="2" t="s">
        <v>409</v>
      </c>
      <c r="BU7" s="22" t="s">
        <v>0</v>
      </c>
      <c r="BV7" s="22" t="s">
        <v>39</v>
      </c>
      <c r="BW7" s="76"/>
      <c r="BX7" s="77"/>
      <c r="BY7" s="1" t="s">
        <v>0</v>
      </c>
      <c r="BZ7" s="1" t="s">
        <v>39</v>
      </c>
      <c r="CA7" s="1" t="s">
        <v>0</v>
      </c>
      <c r="CB7" s="1" t="s">
        <v>39</v>
      </c>
      <c r="CC7" s="1" t="s">
        <v>0</v>
      </c>
      <c r="CD7" s="1" t="s">
        <v>39</v>
      </c>
      <c r="CE7" s="1" t="s">
        <v>0</v>
      </c>
      <c r="CF7" s="1" t="s">
        <v>39</v>
      </c>
      <c r="CG7" s="22" t="s">
        <v>0</v>
      </c>
      <c r="CH7" s="22" t="s">
        <v>39</v>
      </c>
      <c r="CK7" s="76"/>
      <c r="CL7" s="77"/>
      <c r="CM7" s="1" t="s">
        <v>0</v>
      </c>
      <c r="CN7" s="1" t="s">
        <v>39</v>
      </c>
      <c r="CO7" s="1" t="s">
        <v>0</v>
      </c>
      <c r="CP7" s="1" t="s">
        <v>39</v>
      </c>
      <c r="CQ7" s="63" t="s">
        <v>0</v>
      </c>
      <c r="CR7" s="63" t="s">
        <v>39</v>
      </c>
      <c r="CS7" s="50"/>
      <c r="CT7" s="50"/>
      <c r="CU7" s="50"/>
      <c r="CV7" s="50"/>
      <c r="CY7" s="76"/>
      <c r="CZ7" s="77"/>
      <c r="DA7" s="1" t="s">
        <v>0</v>
      </c>
      <c r="DB7" s="1" t="s">
        <v>39</v>
      </c>
      <c r="DC7" s="1" t="s">
        <v>0</v>
      </c>
      <c r="DD7" s="1" t="s">
        <v>39</v>
      </c>
      <c r="DE7" s="1" t="s">
        <v>0</v>
      </c>
      <c r="DF7" s="1" t="s">
        <v>39</v>
      </c>
      <c r="DG7" s="1" t="s">
        <v>0</v>
      </c>
      <c r="DH7" s="1" t="s">
        <v>39</v>
      </c>
      <c r="DI7" s="1" t="s">
        <v>0</v>
      </c>
      <c r="DJ7" s="1" t="s">
        <v>39</v>
      </c>
      <c r="DK7" s="1" t="s">
        <v>0</v>
      </c>
      <c r="DL7" s="1" t="s">
        <v>39</v>
      </c>
      <c r="DM7" s="76"/>
      <c r="DN7" s="77"/>
      <c r="DO7" s="1" t="s">
        <v>0</v>
      </c>
      <c r="DP7" s="1" t="s">
        <v>39</v>
      </c>
      <c r="DQ7" s="1" t="s">
        <v>0</v>
      </c>
      <c r="DR7" s="1" t="s">
        <v>39</v>
      </c>
      <c r="DS7" s="1" t="s">
        <v>0</v>
      </c>
      <c r="DT7" s="1" t="s">
        <v>39</v>
      </c>
      <c r="DU7" s="1" t="s">
        <v>0</v>
      </c>
      <c r="DV7" s="1" t="s">
        <v>39</v>
      </c>
      <c r="DW7" s="22" t="s">
        <v>0</v>
      </c>
      <c r="DX7" s="22" t="s">
        <v>39</v>
      </c>
    </row>
    <row r="8" spans="1:128" ht="25.5">
      <c r="A8" s="1" t="s">
        <v>87</v>
      </c>
      <c r="B8" s="39" t="s">
        <v>282</v>
      </c>
      <c r="C8" s="8">
        <v>54249</v>
      </c>
      <c r="D8" s="8">
        <v>57791</v>
      </c>
      <c r="E8" s="8">
        <v>3998</v>
      </c>
      <c r="F8" s="8">
        <v>4581</v>
      </c>
      <c r="G8" s="8">
        <v>2398</v>
      </c>
      <c r="H8" s="8">
        <v>3299</v>
      </c>
      <c r="I8" s="8"/>
      <c r="J8" s="8"/>
      <c r="K8" s="8"/>
      <c r="L8" s="8"/>
      <c r="M8" s="8"/>
      <c r="N8" s="8"/>
      <c r="O8" s="1" t="s">
        <v>87</v>
      </c>
      <c r="P8" s="39" t="s">
        <v>282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1" t="s">
        <v>87</v>
      </c>
      <c r="AD8" s="39" t="s">
        <v>282</v>
      </c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1" t="s">
        <v>87</v>
      </c>
      <c r="AR8" s="39" t="s">
        <v>282</v>
      </c>
      <c r="AS8" s="8"/>
      <c r="AT8" s="8"/>
      <c r="AU8" s="8"/>
      <c r="AV8" s="8"/>
      <c r="AW8" s="8"/>
      <c r="AX8" s="8"/>
      <c r="AY8" s="8"/>
      <c r="AZ8" s="8"/>
      <c r="BA8" s="8"/>
      <c r="BB8" s="8"/>
      <c r="BC8" s="8">
        <v>3142</v>
      </c>
      <c r="BD8" s="8">
        <v>3061</v>
      </c>
      <c r="BE8" s="1" t="s">
        <v>87</v>
      </c>
      <c r="BF8" s="39" t="s">
        <v>282</v>
      </c>
      <c r="BG8" s="8">
        <v>9860</v>
      </c>
      <c r="BH8" s="8">
        <v>15044</v>
      </c>
      <c r="BI8" s="8">
        <v>266</v>
      </c>
      <c r="BJ8" s="8">
        <v>266</v>
      </c>
      <c r="BK8" s="8">
        <v>589</v>
      </c>
      <c r="BL8" s="8">
        <v>892</v>
      </c>
      <c r="BM8" s="8"/>
      <c r="BN8" s="8">
        <v>1646</v>
      </c>
      <c r="BO8" s="8"/>
      <c r="BP8" s="8"/>
      <c r="BQ8" s="8"/>
      <c r="BR8" s="8">
        <v>15</v>
      </c>
      <c r="BS8" s="8">
        <v>4680</v>
      </c>
      <c r="BT8" s="8">
        <v>5777</v>
      </c>
      <c r="BU8" s="7">
        <f>BK8+BI8+BG8+BC8+BA8+AY8+AW8+AU8+AS8+AO8+AM8+AK8+AI8+AG8+AE8+AA8+Y8+W8+U8+S8+Q8+M8+K8+I8+G8+E8+C8+BS8</f>
        <v>79182</v>
      </c>
      <c r="BV8" s="7">
        <f>BL8+BJ8+BH8+BD8+BB8+AZ8+AX8+AV8+AT8+AP8+AN8+AL8+AJ8+AH8+AF8+AB8+Z8+X8+V8+T8+R8+N8+L8+J8+H8+F8+D8+BR8+BT8+BN8</f>
        <v>92372</v>
      </c>
      <c r="BW8" s="1" t="s">
        <v>87</v>
      </c>
      <c r="BX8" s="39" t="s">
        <v>282</v>
      </c>
      <c r="BY8" s="8">
        <v>18823</v>
      </c>
      <c r="BZ8" s="8">
        <v>17843</v>
      </c>
      <c r="CA8" s="8">
        <v>36050</v>
      </c>
      <c r="CB8" s="8">
        <v>40069</v>
      </c>
      <c r="CC8" s="8">
        <v>1574</v>
      </c>
      <c r="CD8" s="8">
        <v>1951</v>
      </c>
      <c r="CE8" s="8"/>
      <c r="CF8" s="8"/>
      <c r="CG8" s="7">
        <f>BY8+CA8+CC8+CE8</f>
        <v>56447</v>
      </c>
      <c r="CH8" s="8">
        <f>BZ8+CB8+CD8+CF8</f>
        <v>59863</v>
      </c>
      <c r="CK8" s="1" t="s">
        <v>87</v>
      </c>
      <c r="CL8" s="39" t="s">
        <v>282</v>
      </c>
      <c r="CM8" s="8">
        <v>36166</v>
      </c>
      <c r="CN8" s="8">
        <v>36313</v>
      </c>
      <c r="CO8" s="8"/>
      <c r="CP8" s="8"/>
      <c r="CQ8" s="8">
        <f aca="true" t="shared" si="0" ref="CQ8:CR10">CM8+CO8</f>
        <v>36166</v>
      </c>
      <c r="CR8" s="8">
        <f t="shared" si="0"/>
        <v>36313</v>
      </c>
      <c r="CS8" s="30"/>
      <c r="CT8" s="30"/>
      <c r="CU8" s="29"/>
      <c r="CV8" s="30"/>
      <c r="CY8" s="1" t="s">
        <v>87</v>
      </c>
      <c r="CZ8" s="39" t="s">
        <v>282</v>
      </c>
      <c r="DA8" s="8">
        <v>25853</v>
      </c>
      <c r="DB8" s="8">
        <v>26004</v>
      </c>
      <c r="DC8" s="8">
        <v>5377</v>
      </c>
      <c r="DD8" s="8">
        <v>5466</v>
      </c>
      <c r="DE8" s="8">
        <v>3484</v>
      </c>
      <c r="DF8" s="8">
        <v>3492</v>
      </c>
      <c r="DG8" s="8">
        <v>3611</v>
      </c>
      <c r="DH8" s="8">
        <v>3640</v>
      </c>
      <c r="DI8" s="8"/>
      <c r="DJ8" s="8"/>
      <c r="DK8" s="7">
        <f>DA8+DC8+DE8+DG8</f>
        <v>38325</v>
      </c>
      <c r="DL8" s="7">
        <f>DB8+DD8+DF8+DH8+DJ8</f>
        <v>38602</v>
      </c>
      <c r="DM8" s="1" t="s">
        <v>87</v>
      </c>
      <c r="DN8" s="39" t="s">
        <v>282</v>
      </c>
      <c r="DO8" s="8">
        <v>3114</v>
      </c>
      <c r="DP8" s="8">
        <v>3188</v>
      </c>
      <c r="DQ8" s="8"/>
      <c r="DR8" s="8"/>
      <c r="DS8" s="8"/>
      <c r="DT8" s="8"/>
      <c r="DU8" s="7">
        <f aca="true" t="shared" si="1" ref="DU8:DV12">DO8+DQ8+DS8</f>
        <v>3114</v>
      </c>
      <c r="DV8" s="7">
        <f t="shared" si="1"/>
        <v>3188</v>
      </c>
      <c r="DW8" s="7">
        <f>DK8+DU8+CQ8+CG8+BU8</f>
        <v>213234</v>
      </c>
      <c r="DX8" s="7">
        <f>DL8+DV8+CR8+CH8+BV8</f>
        <v>230338</v>
      </c>
    </row>
    <row r="9" spans="1:128" ht="38.25">
      <c r="A9" s="1" t="s">
        <v>88</v>
      </c>
      <c r="B9" s="39" t="s">
        <v>283</v>
      </c>
      <c r="C9" s="8">
        <v>14243</v>
      </c>
      <c r="D9" s="8">
        <v>14731</v>
      </c>
      <c r="E9" s="8">
        <v>1076</v>
      </c>
      <c r="F9" s="8">
        <v>1233</v>
      </c>
      <c r="G9" s="8">
        <v>625</v>
      </c>
      <c r="H9" s="8">
        <v>725</v>
      </c>
      <c r="I9" s="8"/>
      <c r="J9" s="8"/>
      <c r="K9" s="8"/>
      <c r="L9" s="8"/>
      <c r="M9" s="8"/>
      <c r="N9" s="8"/>
      <c r="O9" s="1" t="s">
        <v>88</v>
      </c>
      <c r="P9" s="39" t="s">
        <v>283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1" t="s">
        <v>88</v>
      </c>
      <c r="AD9" s="39" t="s">
        <v>283</v>
      </c>
      <c r="AE9" s="8"/>
      <c r="AF9" s="8"/>
      <c r="AG9" s="8"/>
      <c r="AH9" s="8"/>
      <c r="AI9" s="8"/>
      <c r="AJ9" s="8"/>
      <c r="AK9" s="8">
        <v>951</v>
      </c>
      <c r="AL9" s="8">
        <v>1074</v>
      </c>
      <c r="AM9" s="8">
        <v>336</v>
      </c>
      <c r="AN9" s="8">
        <v>459</v>
      </c>
      <c r="AO9" s="8"/>
      <c r="AP9" s="8"/>
      <c r="AQ9" s="1" t="s">
        <v>88</v>
      </c>
      <c r="AR9" s="39" t="s">
        <v>283</v>
      </c>
      <c r="AS9" s="8"/>
      <c r="AT9" s="8"/>
      <c r="AU9" s="8"/>
      <c r="AV9" s="8"/>
      <c r="AW9" s="8"/>
      <c r="AX9" s="8"/>
      <c r="AY9" s="8"/>
      <c r="AZ9" s="8"/>
      <c r="BA9" s="8"/>
      <c r="BB9" s="8"/>
      <c r="BC9" s="8">
        <v>848</v>
      </c>
      <c r="BD9" s="8">
        <v>826</v>
      </c>
      <c r="BE9" s="1" t="s">
        <v>88</v>
      </c>
      <c r="BF9" s="39" t="s">
        <v>283</v>
      </c>
      <c r="BG9" s="8">
        <v>1331</v>
      </c>
      <c r="BH9" s="8">
        <v>2031</v>
      </c>
      <c r="BI9" s="8">
        <v>72</v>
      </c>
      <c r="BJ9" s="8">
        <v>72</v>
      </c>
      <c r="BK9" s="8">
        <v>159</v>
      </c>
      <c r="BL9" s="8">
        <v>241</v>
      </c>
      <c r="BM9" s="8"/>
      <c r="BN9" s="8">
        <v>400</v>
      </c>
      <c r="BO9" s="8"/>
      <c r="BP9" s="8"/>
      <c r="BQ9" s="8"/>
      <c r="BR9" s="8">
        <v>4</v>
      </c>
      <c r="BS9" s="8">
        <v>632</v>
      </c>
      <c r="BT9" s="8">
        <v>780</v>
      </c>
      <c r="BU9" s="7">
        <f>BK9+BI9+BG9+BC9+BA9+AY9+AW9+AU9+AS9+AO9+AM9+AK9+AI9+AG9+AE9+AA9+Y9+W9+U9+S9+Q9+M9+K9+I9+G9+E9+C9+BS9</f>
        <v>20273</v>
      </c>
      <c r="BV9" s="7">
        <f>BL9+BJ9+BH9+BD9+BB9+AZ9+AX9+AV9+AT9+AP9+AN9+AL9+AJ9+AH9+AF9+AB9+Z9+X9+V9+T9+R9+N9+L9+J9+H9+F9+D9+BR9+BT9+BN9</f>
        <v>22576</v>
      </c>
      <c r="BW9" s="1" t="s">
        <v>88</v>
      </c>
      <c r="BX9" s="39" t="s">
        <v>283</v>
      </c>
      <c r="BY9" s="8">
        <v>5044</v>
      </c>
      <c r="BZ9" s="8">
        <v>4952</v>
      </c>
      <c r="CA9" s="8">
        <v>9417</v>
      </c>
      <c r="CB9" s="8">
        <v>10382</v>
      </c>
      <c r="CC9" s="8">
        <v>421</v>
      </c>
      <c r="CD9" s="8">
        <v>566</v>
      </c>
      <c r="CE9" s="8"/>
      <c r="CF9" s="8"/>
      <c r="CG9" s="7">
        <f aca="true" t="shared" si="2" ref="CG9:CG14">BY9+CA9+CC9+CE9</f>
        <v>14882</v>
      </c>
      <c r="CH9" s="8">
        <f>BZ9+CB9+CD9+CF9</f>
        <v>15900</v>
      </c>
      <c r="CK9" s="1" t="s">
        <v>88</v>
      </c>
      <c r="CL9" s="39" t="s">
        <v>283</v>
      </c>
      <c r="CM9" s="8">
        <v>9609</v>
      </c>
      <c r="CN9" s="8">
        <v>10258</v>
      </c>
      <c r="CO9" s="8"/>
      <c r="CP9" s="8"/>
      <c r="CQ9" s="8">
        <f t="shared" si="0"/>
        <v>9609</v>
      </c>
      <c r="CR9" s="8">
        <f t="shared" si="0"/>
        <v>10258</v>
      </c>
      <c r="CS9" s="30"/>
      <c r="CT9" s="30"/>
      <c r="CU9" s="29"/>
      <c r="CV9" s="30"/>
      <c r="CY9" s="1" t="s">
        <v>88</v>
      </c>
      <c r="CZ9" s="39" t="s">
        <v>283</v>
      </c>
      <c r="DA9" s="8">
        <v>6811</v>
      </c>
      <c r="DB9" s="8">
        <v>6852</v>
      </c>
      <c r="DC9" s="8">
        <v>1421</v>
      </c>
      <c r="DD9" s="8">
        <v>1470</v>
      </c>
      <c r="DE9" s="8">
        <v>923</v>
      </c>
      <c r="DF9" s="8">
        <v>942</v>
      </c>
      <c r="DG9" s="8">
        <v>946</v>
      </c>
      <c r="DH9" s="8">
        <v>1558</v>
      </c>
      <c r="DI9" s="8"/>
      <c r="DJ9" s="8"/>
      <c r="DK9" s="7">
        <f>DA9+DC9+DE9+DG9</f>
        <v>10101</v>
      </c>
      <c r="DL9" s="7">
        <f>DB9+DD9+DF9+DH9+DJ9</f>
        <v>10822</v>
      </c>
      <c r="DM9" s="1" t="s">
        <v>88</v>
      </c>
      <c r="DN9" s="39" t="s">
        <v>283</v>
      </c>
      <c r="DO9" s="8">
        <v>838</v>
      </c>
      <c r="DP9" s="8">
        <v>838</v>
      </c>
      <c r="DQ9" s="8"/>
      <c r="DR9" s="8"/>
      <c r="DS9" s="8"/>
      <c r="DT9" s="8"/>
      <c r="DU9" s="7">
        <f t="shared" si="1"/>
        <v>838</v>
      </c>
      <c r="DV9" s="7">
        <f t="shared" si="1"/>
        <v>838</v>
      </c>
      <c r="DW9" s="7">
        <f aca="true" t="shared" si="3" ref="DW9:DX19">DK9+DU9+CQ9+CG9+BU9</f>
        <v>55703</v>
      </c>
      <c r="DX9" s="7">
        <f>DL9+DV9+CR9+CH9+BV9</f>
        <v>60394</v>
      </c>
    </row>
    <row r="10" spans="1:128" ht="25.5">
      <c r="A10" s="1" t="s">
        <v>89</v>
      </c>
      <c r="B10" s="39" t="s">
        <v>284</v>
      </c>
      <c r="C10" s="8">
        <v>51270</v>
      </c>
      <c r="D10" s="8">
        <v>45296</v>
      </c>
      <c r="E10" s="8">
        <v>829</v>
      </c>
      <c r="F10" s="8">
        <v>1199</v>
      </c>
      <c r="G10" s="8">
        <v>3124</v>
      </c>
      <c r="H10" s="8">
        <v>6500</v>
      </c>
      <c r="I10" s="8">
        <v>5048</v>
      </c>
      <c r="J10" s="8">
        <v>5048</v>
      </c>
      <c r="K10" s="8">
        <v>556</v>
      </c>
      <c r="L10" s="8">
        <v>556</v>
      </c>
      <c r="M10" s="8">
        <v>226</v>
      </c>
      <c r="N10" s="8">
        <v>226</v>
      </c>
      <c r="O10" s="1" t="s">
        <v>89</v>
      </c>
      <c r="P10" s="39" t="s">
        <v>284</v>
      </c>
      <c r="Q10" s="10"/>
      <c r="R10" s="8"/>
      <c r="S10" s="8">
        <v>781</v>
      </c>
      <c r="T10" s="8">
        <v>932</v>
      </c>
      <c r="U10" s="8"/>
      <c r="V10" s="8"/>
      <c r="W10" s="8"/>
      <c r="X10" s="8"/>
      <c r="Y10" s="8"/>
      <c r="Z10" s="8"/>
      <c r="AA10" s="8"/>
      <c r="AB10" s="8"/>
      <c r="AC10" s="1" t="s">
        <v>89</v>
      </c>
      <c r="AD10" s="39" t="s">
        <v>284</v>
      </c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1" t="s">
        <v>89</v>
      </c>
      <c r="AR10" s="39" t="s">
        <v>284</v>
      </c>
      <c r="AS10" s="8"/>
      <c r="AT10" s="8"/>
      <c r="AU10" s="8"/>
      <c r="AV10" s="8"/>
      <c r="AW10" s="8"/>
      <c r="AX10" s="8"/>
      <c r="AY10" s="8"/>
      <c r="AZ10" s="8"/>
      <c r="BA10" s="8">
        <v>500</v>
      </c>
      <c r="BB10" s="8">
        <v>348</v>
      </c>
      <c r="BC10" s="8"/>
      <c r="BD10" s="8"/>
      <c r="BE10" s="1" t="s">
        <v>89</v>
      </c>
      <c r="BF10" s="39" t="s">
        <v>284</v>
      </c>
      <c r="BG10" s="8"/>
      <c r="BH10" s="8">
        <v>240</v>
      </c>
      <c r="BI10" s="8"/>
      <c r="BJ10" s="8"/>
      <c r="BK10" s="8"/>
      <c r="BL10" s="8"/>
      <c r="BM10" s="8"/>
      <c r="BN10" s="8">
        <v>150</v>
      </c>
      <c r="BO10" s="8"/>
      <c r="BP10" s="8"/>
      <c r="BQ10" s="8"/>
      <c r="BR10" s="8">
        <v>2</v>
      </c>
      <c r="BS10" s="8"/>
      <c r="BT10" s="8">
        <v>230</v>
      </c>
      <c r="BU10" s="7">
        <f>BK10+BI10+BG10+BC10+BA10+AY10+AW10+AU10+AS10+AO10+AM10+AK10+AI10+AG10+AE10+AA10+Y10+W10+U10+S10+Q10+M10+K10+I10+G10+E10+C10</f>
        <v>62334</v>
      </c>
      <c r="BV10" s="7">
        <f>BL10+BJ10+BH10+BD10+BB10+AZ10+AX10+AV10+AT10+AP10+AN10+AL10+AJ10+AH10+AF10+AB10+Z10+X10+V10+T10+R10+N10+L10+J10+H10+F10+D10+BR10+BT10+BN10</f>
        <v>60727</v>
      </c>
      <c r="BW10" s="1" t="s">
        <v>89</v>
      </c>
      <c r="BX10" s="39" t="s">
        <v>284</v>
      </c>
      <c r="BY10" s="8">
        <v>2309</v>
      </c>
      <c r="BZ10" s="8">
        <v>2478</v>
      </c>
      <c r="CA10" s="8">
        <v>12949</v>
      </c>
      <c r="CB10" s="8">
        <v>17187</v>
      </c>
      <c r="CC10" s="8"/>
      <c r="CD10" s="8"/>
      <c r="CE10" s="8">
        <v>7962</v>
      </c>
      <c r="CF10" s="8">
        <v>10375</v>
      </c>
      <c r="CG10" s="7">
        <f t="shared" si="2"/>
        <v>23220</v>
      </c>
      <c r="CH10" s="8">
        <f>BZ10+CB10+CD10+CF10</f>
        <v>30040</v>
      </c>
      <c r="CK10" s="1" t="s">
        <v>89</v>
      </c>
      <c r="CL10" s="39" t="s">
        <v>284</v>
      </c>
      <c r="CM10" s="8">
        <v>2733</v>
      </c>
      <c r="CN10" s="8">
        <v>4770</v>
      </c>
      <c r="CO10" s="8">
        <v>7257</v>
      </c>
      <c r="CP10" s="8">
        <v>8558</v>
      </c>
      <c r="CQ10" s="8">
        <f t="shared" si="0"/>
        <v>9990</v>
      </c>
      <c r="CR10" s="8">
        <f t="shared" si="0"/>
        <v>13328</v>
      </c>
      <c r="CS10" s="30"/>
      <c r="CT10" s="30"/>
      <c r="CU10" s="29"/>
      <c r="CV10" s="30"/>
      <c r="CY10" s="1" t="s">
        <v>89</v>
      </c>
      <c r="CZ10" s="39" t="s">
        <v>284</v>
      </c>
      <c r="DA10" s="8">
        <v>14661</v>
      </c>
      <c r="DB10" s="8">
        <v>18828</v>
      </c>
      <c r="DC10" s="8">
        <v>2460</v>
      </c>
      <c r="DD10" s="8">
        <v>2460</v>
      </c>
      <c r="DE10" s="8">
        <v>87</v>
      </c>
      <c r="DF10" s="8">
        <v>87</v>
      </c>
      <c r="DG10" s="8">
        <v>560</v>
      </c>
      <c r="DH10" s="8">
        <v>560</v>
      </c>
      <c r="DI10" s="8">
        <v>8862</v>
      </c>
      <c r="DJ10" s="8">
        <v>8862</v>
      </c>
      <c r="DK10" s="7">
        <f>DA10+DC10+DE10+DG10+DI10</f>
        <v>26630</v>
      </c>
      <c r="DL10" s="7">
        <f>DB10+DD10+DF10+DH10+DJ10</f>
        <v>30797</v>
      </c>
      <c r="DM10" s="1" t="s">
        <v>89</v>
      </c>
      <c r="DN10" s="39" t="s">
        <v>284</v>
      </c>
      <c r="DO10" s="8">
        <v>1195</v>
      </c>
      <c r="DP10" s="8">
        <v>1393</v>
      </c>
      <c r="DQ10" s="8">
        <v>679</v>
      </c>
      <c r="DR10" s="8">
        <v>783</v>
      </c>
      <c r="DS10" s="8">
        <v>843</v>
      </c>
      <c r="DT10" s="8">
        <v>843</v>
      </c>
      <c r="DU10" s="7">
        <f t="shared" si="1"/>
        <v>2717</v>
      </c>
      <c r="DV10" s="7">
        <f t="shared" si="1"/>
        <v>3019</v>
      </c>
      <c r="DW10" s="7">
        <f t="shared" si="3"/>
        <v>124891</v>
      </c>
      <c r="DX10" s="7">
        <f>DL10+DV10+CR10+CH10+BV10</f>
        <v>137911</v>
      </c>
    </row>
    <row r="11" spans="1:128" ht="38.25">
      <c r="A11" s="1" t="s">
        <v>91</v>
      </c>
      <c r="B11" s="39" t="s">
        <v>285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" t="s">
        <v>91</v>
      </c>
      <c r="P11" s="39" t="s">
        <v>285</v>
      </c>
      <c r="Q11" s="8"/>
      <c r="R11" s="8"/>
      <c r="S11" s="8"/>
      <c r="T11" s="8"/>
      <c r="U11" s="8"/>
      <c r="V11" s="8"/>
      <c r="W11" s="8">
        <v>9312</v>
      </c>
      <c r="X11" s="3">
        <v>11045</v>
      </c>
      <c r="Y11" s="8">
        <v>21478</v>
      </c>
      <c r="Z11" s="8">
        <v>33497</v>
      </c>
      <c r="AA11" s="8">
        <v>5469</v>
      </c>
      <c r="AB11" s="8">
        <v>5469</v>
      </c>
      <c r="AC11" s="1" t="s">
        <v>91</v>
      </c>
      <c r="AD11" s="39" t="s">
        <v>285</v>
      </c>
      <c r="AE11" s="8">
        <v>16320</v>
      </c>
      <c r="AF11" s="8">
        <v>16763</v>
      </c>
      <c r="AG11" s="8">
        <v>764</v>
      </c>
      <c r="AH11" s="8">
        <v>1088</v>
      </c>
      <c r="AI11" s="8">
        <v>20579</v>
      </c>
      <c r="AJ11" s="8">
        <v>21609</v>
      </c>
      <c r="AK11" s="8">
        <v>3962</v>
      </c>
      <c r="AL11" s="8">
        <v>4475</v>
      </c>
      <c r="AM11" s="8">
        <v>1400</v>
      </c>
      <c r="AN11" s="8">
        <v>1914</v>
      </c>
      <c r="AO11" s="8">
        <v>3385</v>
      </c>
      <c r="AP11" s="8">
        <v>2585</v>
      </c>
      <c r="AQ11" s="1" t="s">
        <v>91</v>
      </c>
      <c r="AR11" s="39" t="s">
        <v>285</v>
      </c>
      <c r="AS11" s="8">
        <v>272</v>
      </c>
      <c r="AT11" s="8">
        <v>272</v>
      </c>
      <c r="AU11" s="8">
        <v>89</v>
      </c>
      <c r="AV11" s="8">
        <v>89</v>
      </c>
      <c r="AW11" s="8">
        <v>930</v>
      </c>
      <c r="AX11" s="8">
        <v>1036</v>
      </c>
      <c r="AY11" s="8">
        <v>1892</v>
      </c>
      <c r="AZ11" s="8">
        <v>1892</v>
      </c>
      <c r="BA11" s="8"/>
      <c r="BB11" s="8"/>
      <c r="BC11" s="8"/>
      <c r="BD11" s="8"/>
      <c r="BE11" s="1" t="s">
        <v>91</v>
      </c>
      <c r="BF11" s="39" t="s">
        <v>285</v>
      </c>
      <c r="BG11" s="8"/>
      <c r="BH11" s="8"/>
      <c r="BI11" s="8"/>
      <c r="BJ11" s="8"/>
      <c r="BK11" s="8"/>
      <c r="BL11" s="8"/>
      <c r="BM11" s="8"/>
      <c r="BN11" s="8"/>
      <c r="BO11" s="8"/>
      <c r="BP11" s="8">
        <v>20</v>
      </c>
      <c r="BQ11" s="8"/>
      <c r="BR11" s="8"/>
      <c r="BS11" s="8"/>
      <c r="BT11" s="8"/>
      <c r="BU11" s="7">
        <f>BK11+BI11+BG11+BC11+BA11+AY11+AW11+AU11+AS11+AO11+AM11+AK11+AI11+AG11+AE11+AA11+Y11+W11+U11+S11+Q11+M11+K11+I11+G11+E11+C11</f>
        <v>85852</v>
      </c>
      <c r="BV11" s="7">
        <f>BL11+BJ11+BH11+BD11+BB11+AZ11+AX11+AV11+AT11+AP11+AN11+AL11+AJ11+AH11+AF11+AB11+Z11+X11+V11+T11+R11+N11+L11+J11+H11+F11+D11+BP11</f>
        <v>101754</v>
      </c>
      <c r="BW11" s="1" t="s">
        <v>91</v>
      </c>
      <c r="BX11" s="39" t="s">
        <v>285</v>
      </c>
      <c r="BY11" s="8"/>
      <c r="BZ11" s="8"/>
      <c r="CA11" s="8"/>
      <c r="CB11" s="8"/>
      <c r="CC11" s="8"/>
      <c r="CD11" s="8"/>
      <c r="CE11" s="8"/>
      <c r="CF11" s="8"/>
      <c r="CG11" s="7">
        <f t="shared" si="2"/>
        <v>0</v>
      </c>
      <c r="CH11" s="8"/>
      <c r="CK11" s="1" t="s">
        <v>91</v>
      </c>
      <c r="CL11" s="39" t="s">
        <v>285</v>
      </c>
      <c r="CM11" s="8"/>
      <c r="CN11" s="8"/>
      <c r="CO11" s="8"/>
      <c r="CP11" s="8"/>
      <c r="CQ11" s="8">
        <f>CM11+CO11</f>
        <v>0</v>
      </c>
      <c r="CR11" s="8"/>
      <c r="CS11" s="30"/>
      <c r="CT11" s="30"/>
      <c r="CU11" s="29"/>
      <c r="CV11" s="30"/>
      <c r="CY11" s="1" t="s">
        <v>91</v>
      </c>
      <c r="CZ11" s="39" t="s">
        <v>285</v>
      </c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7">
        <f>DA11+DC11+DE11+DG11</f>
        <v>0</v>
      </c>
      <c r="DL11" s="7">
        <f>DB11+DD11+DF11+DH11+DJ11</f>
        <v>0</v>
      </c>
      <c r="DM11" s="1" t="s">
        <v>91</v>
      </c>
      <c r="DN11" s="39" t="s">
        <v>285</v>
      </c>
      <c r="DO11" s="8"/>
      <c r="DP11" s="8"/>
      <c r="DQ11" s="8"/>
      <c r="DR11" s="8"/>
      <c r="DS11" s="8"/>
      <c r="DT11" s="8"/>
      <c r="DU11" s="7">
        <f t="shared" si="1"/>
        <v>0</v>
      </c>
      <c r="DV11" s="8">
        <f t="shared" si="1"/>
        <v>0</v>
      </c>
      <c r="DW11" s="7">
        <f t="shared" si="3"/>
        <v>85852</v>
      </c>
      <c r="DX11" s="7">
        <f>DL11+DV11+CR11+CH11+BV11</f>
        <v>101754</v>
      </c>
    </row>
    <row r="12" spans="1:128" ht="25.5" customHeight="1">
      <c r="A12" s="1" t="s">
        <v>92</v>
      </c>
      <c r="B12" s="39" t="s">
        <v>286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" t="s">
        <v>92</v>
      </c>
      <c r="P12" s="39" t="s">
        <v>286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" t="s">
        <v>92</v>
      </c>
      <c r="AD12" s="39" t="s">
        <v>286</v>
      </c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1" t="s">
        <v>92</v>
      </c>
      <c r="AR12" s="39" t="s">
        <v>286</v>
      </c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1" t="s">
        <v>92</v>
      </c>
      <c r="BF12" s="39" t="s">
        <v>286</v>
      </c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7">
        <f>BK12+BI12+BG12+BC12+BA12+AY12+AW12+AU12+AS12+AO12+AM12+AK12+AI12+AG12+AE12+AA12+Y12+W12+U12+S12+Q12+M12+K12+I12+G12+E12+C12</f>
        <v>0</v>
      </c>
      <c r="BV12" s="7">
        <f aca="true" t="shared" si="4" ref="BV12:BV17">BL12+BJ12+BH12+BD12+BB12+AZ12+AX12+AV12+AT12+AP12+AN12+AL12+AJ12+AH12+AF12+AB12+Z12+X12+V12+T12+R12+N12+L12+J12+H12+F12+D12</f>
        <v>0</v>
      </c>
      <c r="BW12" s="1" t="s">
        <v>92</v>
      </c>
      <c r="BX12" s="39" t="s">
        <v>286</v>
      </c>
      <c r="BY12" s="8"/>
      <c r="BZ12" s="8"/>
      <c r="CA12" s="8"/>
      <c r="CB12" s="8"/>
      <c r="CC12" s="8"/>
      <c r="CD12" s="8"/>
      <c r="CE12" s="8"/>
      <c r="CF12" s="8"/>
      <c r="CG12" s="7">
        <f t="shared" si="2"/>
        <v>0</v>
      </c>
      <c r="CH12" s="7"/>
      <c r="CK12" s="1" t="s">
        <v>92</v>
      </c>
      <c r="CL12" s="39" t="s">
        <v>286</v>
      </c>
      <c r="CM12" s="8"/>
      <c r="CN12" s="8"/>
      <c r="CO12" s="8"/>
      <c r="CP12" s="8"/>
      <c r="CQ12" s="8">
        <f>CM12+CO12</f>
        <v>0</v>
      </c>
      <c r="CR12" s="8"/>
      <c r="CS12" s="30"/>
      <c r="CT12" s="30"/>
      <c r="CU12" s="29"/>
      <c r="CV12" s="30"/>
      <c r="CY12" s="1" t="s">
        <v>92</v>
      </c>
      <c r="CZ12" s="39" t="s">
        <v>286</v>
      </c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7">
        <f>DA12+DC12+DE12+DG12</f>
        <v>0</v>
      </c>
      <c r="DL12" s="7">
        <f>DB12+DD12+DF12+DH12+DJ12</f>
        <v>0</v>
      </c>
      <c r="DM12" s="1" t="s">
        <v>92</v>
      </c>
      <c r="DN12" s="39" t="s">
        <v>286</v>
      </c>
      <c r="DO12" s="8"/>
      <c r="DP12" s="8"/>
      <c r="DQ12" s="8"/>
      <c r="DR12" s="8"/>
      <c r="DS12" s="8"/>
      <c r="DT12" s="8"/>
      <c r="DU12" s="7">
        <f t="shared" si="1"/>
        <v>0</v>
      </c>
      <c r="DV12" s="8">
        <f t="shared" si="1"/>
        <v>0</v>
      </c>
      <c r="DW12" s="7">
        <f t="shared" si="3"/>
        <v>0</v>
      </c>
      <c r="DX12" s="7">
        <f>DL12+DV12+CR12+CH12+BV12</f>
        <v>0</v>
      </c>
    </row>
    <row r="13" spans="1:128" ht="25.5" customHeight="1">
      <c r="A13" s="81" t="s">
        <v>287</v>
      </c>
      <c r="B13" s="81"/>
      <c r="C13" s="8">
        <f>SUM(C8:C12)</f>
        <v>119762</v>
      </c>
      <c r="D13" s="8">
        <f aca="true" t="shared" si="5" ref="D13:N13">SUM(D8:D12)</f>
        <v>117818</v>
      </c>
      <c r="E13" s="8">
        <f t="shared" si="5"/>
        <v>5903</v>
      </c>
      <c r="F13" s="8">
        <f t="shared" si="5"/>
        <v>7013</v>
      </c>
      <c r="G13" s="8">
        <f t="shared" si="5"/>
        <v>6147</v>
      </c>
      <c r="H13" s="8">
        <f t="shared" si="5"/>
        <v>10524</v>
      </c>
      <c r="I13" s="8">
        <f t="shared" si="5"/>
        <v>5048</v>
      </c>
      <c r="J13" s="8">
        <f t="shared" si="5"/>
        <v>5048</v>
      </c>
      <c r="K13" s="8">
        <f t="shared" si="5"/>
        <v>556</v>
      </c>
      <c r="L13" s="8">
        <f t="shared" si="5"/>
        <v>556</v>
      </c>
      <c r="M13" s="8">
        <f t="shared" si="5"/>
        <v>226</v>
      </c>
      <c r="N13" s="8">
        <f t="shared" si="5"/>
        <v>226</v>
      </c>
      <c r="O13" s="81" t="s">
        <v>287</v>
      </c>
      <c r="P13" s="81"/>
      <c r="Q13" s="10"/>
      <c r="R13" s="8"/>
      <c r="S13" s="8">
        <f>SUM(S10:S12)</f>
        <v>781</v>
      </c>
      <c r="T13" s="8">
        <f aca="true" t="shared" si="6" ref="T13:AB13">SUM(T10:T12)</f>
        <v>932</v>
      </c>
      <c r="U13" s="8">
        <f t="shared" si="6"/>
        <v>0</v>
      </c>
      <c r="V13" s="8">
        <f t="shared" si="6"/>
        <v>0</v>
      </c>
      <c r="W13" s="8">
        <f t="shared" si="6"/>
        <v>9312</v>
      </c>
      <c r="X13" s="8">
        <f t="shared" si="6"/>
        <v>11045</v>
      </c>
      <c r="Y13" s="8">
        <f t="shared" si="6"/>
        <v>21478</v>
      </c>
      <c r="Z13" s="8">
        <f t="shared" si="6"/>
        <v>33497</v>
      </c>
      <c r="AA13" s="8">
        <f t="shared" si="6"/>
        <v>5469</v>
      </c>
      <c r="AB13" s="8">
        <f t="shared" si="6"/>
        <v>5469</v>
      </c>
      <c r="AC13" s="81" t="s">
        <v>287</v>
      </c>
      <c r="AD13" s="81"/>
      <c r="AE13" s="8">
        <f>SUM(AE8:AE12)</f>
        <v>16320</v>
      </c>
      <c r="AF13" s="8">
        <f aca="true" t="shared" si="7" ref="AF13:AP13">SUM(AF8:AF12)</f>
        <v>16763</v>
      </c>
      <c r="AG13" s="8">
        <f t="shared" si="7"/>
        <v>764</v>
      </c>
      <c r="AH13" s="8">
        <f t="shared" si="7"/>
        <v>1088</v>
      </c>
      <c r="AI13" s="8">
        <f t="shared" si="7"/>
        <v>20579</v>
      </c>
      <c r="AJ13" s="8">
        <f t="shared" si="7"/>
        <v>21609</v>
      </c>
      <c r="AK13" s="8">
        <f t="shared" si="7"/>
        <v>4913</v>
      </c>
      <c r="AL13" s="8">
        <f t="shared" si="7"/>
        <v>5549</v>
      </c>
      <c r="AM13" s="8">
        <f t="shared" si="7"/>
        <v>1736</v>
      </c>
      <c r="AN13" s="8">
        <f t="shared" si="7"/>
        <v>2373</v>
      </c>
      <c r="AO13" s="8">
        <f t="shared" si="7"/>
        <v>3385</v>
      </c>
      <c r="AP13" s="8">
        <f t="shared" si="7"/>
        <v>2585</v>
      </c>
      <c r="AQ13" s="81" t="s">
        <v>287</v>
      </c>
      <c r="AR13" s="81"/>
      <c r="AS13" s="8">
        <f>SUM(AS8:AS12)</f>
        <v>272</v>
      </c>
      <c r="AT13" s="8">
        <f aca="true" t="shared" si="8" ref="AT13:BD13">SUM(AT8:AT12)</f>
        <v>272</v>
      </c>
      <c r="AU13" s="8">
        <f t="shared" si="8"/>
        <v>89</v>
      </c>
      <c r="AV13" s="8">
        <f t="shared" si="8"/>
        <v>89</v>
      </c>
      <c r="AW13" s="8">
        <f t="shared" si="8"/>
        <v>930</v>
      </c>
      <c r="AX13" s="8">
        <f t="shared" si="8"/>
        <v>1036</v>
      </c>
      <c r="AY13" s="8">
        <f t="shared" si="8"/>
        <v>1892</v>
      </c>
      <c r="AZ13" s="8">
        <f t="shared" si="8"/>
        <v>1892</v>
      </c>
      <c r="BA13" s="8">
        <f t="shared" si="8"/>
        <v>500</v>
      </c>
      <c r="BB13" s="8">
        <f t="shared" si="8"/>
        <v>348</v>
      </c>
      <c r="BC13" s="8">
        <f t="shared" si="8"/>
        <v>3990</v>
      </c>
      <c r="BD13" s="8">
        <f t="shared" si="8"/>
        <v>3887</v>
      </c>
      <c r="BE13" s="81" t="s">
        <v>287</v>
      </c>
      <c r="BF13" s="81"/>
      <c r="BG13" s="8">
        <f aca="true" t="shared" si="9" ref="BG13:BL13">SUM(BG8:BG12)</f>
        <v>11191</v>
      </c>
      <c r="BH13" s="8">
        <f t="shared" si="9"/>
        <v>17315</v>
      </c>
      <c r="BI13" s="8">
        <f t="shared" si="9"/>
        <v>338</v>
      </c>
      <c r="BJ13" s="8">
        <f t="shared" si="9"/>
        <v>338</v>
      </c>
      <c r="BK13" s="8">
        <f t="shared" si="9"/>
        <v>748</v>
      </c>
      <c r="BL13" s="8">
        <f t="shared" si="9"/>
        <v>1133</v>
      </c>
      <c r="BM13" s="8"/>
      <c r="BN13" s="8">
        <v>2196</v>
      </c>
      <c r="BO13" s="8"/>
      <c r="BP13" s="8">
        <v>20</v>
      </c>
      <c r="BQ13" s="8"/>
      <c r="BR13" s="8">
        <f>SUM(BR8:BR12)</f>
        <v>21</v>
      </c>
      <c r="BS13" s="8">
        <f>SUM(BS8:BS12)</f>
        <v>5312</v>
      </c>
      <c r="BT13" s="8">
        <f>SUM(BT8:BT12)</f>
        <v>6787</v>
      </c>
      <c r="BU13" s="7">
        <f>SUM(BU8:BU12)</f>
        <v>247641</v>
      </c>
      <c r="BV13" s="7">
        <f>SUM(BV8:BV12)</f>
        <v>277429</v>
      </c>
      <c r="BW13" s="81" t="s">
        <v>287</v>
      </c>
      <c r="BX13" s="81"/>
      <c r="BY13" s="8">
        <f aca="true" t="shared" si="10" ref="BY13:CH13">SUM(BY8:BY12)</f>
        <v>26176</v>
      </c>
      <c r="BZ13" s="8">
        <f t="shared" si="10"/>
        <v>25273</v>
      </c>
      <c r="CA13" s="8">
        <f t="shared" si="10"/>
        <v>58416</v>
      </c>
      <c r="CB13" s="8">
        <f t="shared" si="10"/>
        <v>67638</v>
      </c>
      <c r="CC13" s="8">
        <f t="shared" si="10"/>
        <v>1995</v>
      </c>
      <c r="CD13" s="8">
        <f t="shared" si="10"/>
        <v>2517</v>
      </c>
      <c r="CE13" s="8">
        <f t="shared" si="10"/>
        <v>7962</v>
      </c>
      <c r="CF13" s="8">
        <f t="shared" si="10"/>
        <v>10375</v>
      </c>
      <c r="CG13" s="7">
        <f t="shared" si="10"/>
        <v>94549</v>
      </c>
      <c r="CH13" s="7">
        <f t="shared" si="10"/>
        <v>105803</v>
      </c>
      <c r="CK13" s="81" t="s">
        <v>287</v>
      </c>
      <c r="CL13" s="81"/>
      <c r="CM13" s="8">
        <f aca="true" t="shared" si="11" ref="CM13:CR13">SUM(CM8:CM12)</f>
        <v>48508</v>
      </c>
      <c r="CN13" s="8">
        <f t="shared" si="11"/>
        <v>51341</v>
      </c>
      <c r="CO13" s="8">
        <f t="shared" si="11"/>
        <v>7257</v>
      </c>
      <c r="CP13" s="8">
        <f t="shared" si="11"/>
        <v>8558</v>
      </c>
      <c r="CQ13" s="8">
        <f t="shared" si="11"/>
        <v>55765</v>
      </c>
      <c r="CR13" s="8">
        <f t="shared" si="11"/>
        <v>59899</v>
      </c>
      <c r="CS13" s="30"/>
      <c r="CT13" s="30"/>
      <c r="CU13" s="29"/>
      <c r="CV13" s="30"/>
      <c r="CY13" s="81" t="s">
        <v>287</v>
      </c>
      <c r="CZ13" s="81"/>
      <c r="DA13" s="8">
        <f aca="true" t="shared" si="12" ref="DA13:DL13">SUM(DA8:DA12)</f>
        <v>47325</v>
      </c>
      <c r="DB13" s="8">
        <f t="shared" si="12"/>
        <v>51684</v>
      </c>
      <c r="DC13" s="8">
        <f t="shared" si="12"/>
        <v>9258</v>
      </c>
      <c r="DD13" s="8">
        <f t="shared" si="12"/>
        <v>9396</v>
      </c>
      <c r="DE13" s="8">
        <f t="shared" si="12"/>
        <v>4494</v>
      </c>
      <c r="DF13" s="8">
        <f t="shared" si="12"/>
        <v>4521</v>
      </c>
      <c r="DG13" s="8">
        <f t="shared" si="12"/>
        <v>5117</v>
      </c>
      <c r="DH13" s="8">
        <f t="shared" si="12"/>
        <v>5758</v>
      </c>
      <c r="DI13" s="8">
        <f t="shared" si="12"/>
        <v>8862</v>
      </c>
      <c r="DJ13" s="8">
        <f t="shared" si="12"/>
        <v>8862</v>
      </c>
      <c r="DK13" s="7">
        <f t="shared" si="12"/>
        <v>75056</v>
      </c>
      <c r="DL13" s="7">
        <f t="shared" si="12"/>
        <v>80221</v>
      </c>
      <c r="DM13" s="81" t="s">
        <v>287</v>
      </c>
      <c r="DN13" s="81"/>
      <c r="DO13" s="8">
        <f aca="true" t="shared" si="13" ref="DO13:DX13">SUM(DO8:DO12)</f>
        <v>5147</v>
      </c>
      <c r="DP13" s="8">
        <f t="shared" si="13"/>
        <v>5419</v>
      </c>
      <c r="DQ13" s="8">
        <f t="shared" si="13"/>
        <v>679</v>
      </c>
      <c r="DR13" s="8">
        <f t="shared" si="13"/>
        <v>783</v>
      </c>
      <c r="DS13" s="8">
        <f t="shared" si="13"/>
        <v>843</v>
      </c>
      <c r="DT13" s="8">
        <f t="shared" si="13"/>
        <v>843</v>
      </c>
      <c r="DU13" s="7">
        <f t="shared" si="13"/>
        <v>6669</v>
      </c>
      <c r="DV13" s="7">
        <f t="shared" si="13"/>
        <v>7045</v>
      </c>
      <c r="DW13" s="7">
        <f t="shared" si="13"/>
        <v>479680</v>
      </c>
      <c r="DX13" s="7">
        <f t="shared" si="13"/>
        <v>530397</v>
      </c>
    </row>
    <row r="14" spans="1:128" ht="38.25">
      <c r="A14" s="1" t="s">
        <v>93</v>
      </c>
      <c r="B14" s="39" t="s">
        <v>288</v>
      </c>
      <c r="C14" s="8">
        <v>5325</v>
      </c>
      <c r="D14" s="8">
        <v>12184</v>
      </c>
      <c r="E14" s="8"/>
      <c r="F14" s="8"/>
      <c r="G14" s="8">
        <v>2000</v>
      </c>
      <c r="H14" s="8">
        <v>2000</v>
      </c>
      <c r="I14" s="8"/>
      <c r="J14" s="8"/>
      <c r="K14" s="8"/>
      <c r="L14" s="8"/>
      <c r="M14" s="8"/>
      <c r="N14" s="8"/>
      <c r="O14" s="1" t="s">
        <v>93</v>
      </c>
      <c r="P14" s="39" t="s">
        <v>288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" t="s">
        <v>93</v>
      </c>
      <c r="AD14" s="39" t="s">
        <v>288</v>
      </c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1" t="s">
        <v>93</v>
      </c>
      <c r="AR14" s="39" t="s">
        <v>288</v>
      </c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1" t="s">
        <v>93</v>
      </c>
      <c r="BF14" s="39" t="s">
        <v>288</v>
      </c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7">
        <f>BK14+BI14+BG14+BC14+BA14+AY14+AW14+AU14+AS14+AO14+AM14+AK14+AI14+AG14+AE14+AA14+Y14+W14+U14+S14+Q14+M14+K14+I14+G14+E14+C14</f>
        <v>7325</v>
      </c>
      <c r="BV14" s="7">
        <f t="shared" si="4"/>
        <v>14184</v>
      </c>
      <c r="BW14" s="1" t="s">
        <v>93</v>
      </c>
      <c r="BX14" s="39" t="s">
        <v>288</v>
      </c>
      <c r="BY14" s="8"/>
      <c r="BZ14" s="8"/>
      <c r="CA14" s="8">
        <v>462</v>
      </c>
      <c r="CB14" s="8">
        <v>579</v>
      </c>
      <c r="CC14" s="8"/>
      <c r="CD14" s="8"/>
      <c r="CE14" s="8"/>
      <c r="CF14" s="8"/>
      <c r="CG14" s="7">
        <f t="shared" si="2"/>
        <v>462</v>
      </c>
      <c r="CH14" s="8">
        <f>BZ14+CB14+CD14+CF14</f>
        <v>579</v>
      </c>
      <c r="CK14" s="1" t="s">
        <v>93</v>
      </c>
      <c r="CL14" s="39" t="s">
        <v>288</v>
      </c>
      <c r="CM14" s="8"/>
      <c r="CN14" s="8">
        <v>275</v>
      </c>
      <c r="CO14" s="8"/>
      <c r="CP14" s="8"/>
      <c r="CQ14" s="8"/>
      <c r="CR14" s="8">
        <v>275</v>
      </c>
      <c r="CS14" s="30"/>
      <c r="CT14" s="30"/>
      <c r="CU14" s="29"/>
      <c r="CV14" s="30"/>
      <c r="CY14" s="1" t="s">
        <v>93</v>
      </c>
      <c r="CZ14" s="39" t="s">
        <v>288</v>
      </c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7"/>
      <c r="DL14" s="7"/>
      <c r="DM14" s="1" t="s">
        <v>93</v>
      </c>
      <c r="DN14" s="39" t="s">
        <v>288</v>
      </c>
      <c r="DO14" s="8"/>
      <c r="DP14" s="8"/>
      <c r="DQ14" s="8"/>
      <c r="DR14" s="8"/>
      <c r="DS14" s="8"/>
      <c r="DT14" s="8"/>
      <c r="DU14" s="7"/>
      <c r="DV14" s="8">
        <f>DP14+DR14+DT14</f>
        <v>0</v>
      </c>
      <c r="DW14" s="7">
        <f t="shared" si="3"/>
        <v>7787</v>
      </c>
      <c r="DX14" s="7">
        <f t="shared" si="3"/>
        <v>15038</v>
      </c>
    </row>
    <row r="15" spans="1:128" ht="38.25">
      <c r="A15" s="1" t="s">
        <v>94</v>
      </c>
      <c r="B15" s="39" t="s">
        <v>289</v>
      </c>
      <c r="C15" s="8">
        <v>32477</v>
      </c>
      <c r="D15" s="8">
        <v>37477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1" t="s">
        <v>94</v>
      </c>
      <c r="P15" s="39" t="s">
        <v>289</v>
      </c>
      <c r="Q15" s="8"/>
      <c r="R15" s="8"/>
      <c r="S15" s="8"/>
      <c r="T15" s="8"/>
      <c r="U15" s="8">
        <v>1000</v>
      </c>
      <c r="V15" s="8">
        <v>1000</v>
      </c>
      <c r="W15" s="8"/>
      <c r="X15" s="8"/>
      <c r="Y15" s="8"/>
      <c r="Z15" s="8"/>
      <c r="AA15" s="8"/>
      <c r="AB15" s="8"/>
      <c r="AC15" s="1" t="s">
        <v>94</v>
      </c>
      <c r="AD15" s="39" t="s">
        <v>289</v>
      </c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1" t="s">
        <v>94</v>
      </c>
      <c r="AR15" s="39" t="s">
        <v>289</v>
      </c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1" t="s">
        <v>94</v>
      </c>
      <c r="BF15" s="39" t="s">
        <v>289</v>
      </c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7">
        <f>BK15+BI15+BG15+BC15+BA15+AY15+AW15+AU15+AS15+AO15+AM15+AK15+AI15+AG15+AE15+AA15+Y15+W15+U15+S15+Q15+M15+K15+I15+G15+E15+C15</f>
        <v>33477</v>
      </c>
      <c r="BV15" s="7">
        <f t="shared" si="4"/>
        <v>38477</v>
      </c>
      <c r="BW15" s="1" t="s">
        <v>94</v>
      </c>
      <c r="BX15" s="39" t="s">
        <v>289</v>
      </c>
      <c r="BY15" s="8"/>
      <c r="BZ15" s="8"/>
      <c r="CA15" s="8"/>
      <c r="CB15" s="8"/>
      <c r="CC15" s="8"/>
      <c r="CD15" s="8"/>
      <c r="CE15" s="8"/>
      <c r="CF15" s="8"/>
      <c r="CG15" s="7"/>
      <c r="CH15" s="8"/>
      <c r="CK15" s="1" t="s">
        <v>94</v>
      </c>
      <c r="CL15" s="39" t="s">
        <v>289</v>
      </c>
      <c r="CM15" s="8"/>
      <c r="CN15" s="8"/>
      <c r="CO15" s="8"/>
      <c r="CP15" s="8"/>
      <c r="CQ15" s="8"/>
      <c r="CR15" s="8"/>
      <c r="CS15" s="30"/>
      <c r="CT15" s="30"/>
      <c r="CU15" s="29"/>
      <c r="CV15" s="30"/>
      <c r="CY15" s="1" t="s">
        <v>94</v>
      </c>
      <c r="CZ15" s="39" t="s">
        <v>289</v>
      </c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7"/>
      <c r="DL15" s="7"/>
      <c r="DM15" s="1" t="s">
        <v>94</v>
      </c>
      <c r="DN15" s="39" t="s">
        <v>289</v>
      </c>
      <c r="DO15" s="8"/>
      <c r="DP15" s="8"/>
      <c r="DQ15" s="8"/>
      <c r="DR15" s="8"/>
      <c r="DS15" s="8"/>
      <c r="DT15" s="8"/>
      <c r="DU15" s="7"/>
      <c r="DV15" s="8">
        <f>DP15+DR15+DT15</f>
        <v>0</v>
      </c>
      <c r="DW15" s="7">
        <f t="shared" si="3"/>
        <v>33477</v>
      </c>
      <c r="DX15" s="7">
        <f t="shared" si="3"/>
        <v>38477</v>
      </c>
    </row>
    <row r="16" spans="1:128" ht="12" customHeight="1">
      <c r="A16" s="78" t="s">
        <v>146</v>
      </c>
      <c r="B16" s="39" t="s">
        <v>307</v>
      </c>
      <c r="C16" s="8">
        <v>5000</v>
      </c>
      <c r="D16" s="8">
        <v>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78" t="s">
        <v>146</v>
      </c>
      <c r="P16" s="39" t="s">
        <v>290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78" t="s">
        <v>146</v>
      </c>
      <c r="AD16" s="39" t="s">
        <v>290</v>
      </c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78" t="s">
        <v>146</v>
      </c>
      <c r="AR16" s="39" t="s">
        <v>290</v>
      </c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78" t="s">
        <v>146</v>
      </c>
      <c r="BF16" s="39" t="s">
        <v>290</v>
      </c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7">
        <f>BK16+BI16+BG16+BC16+BA16+AY16+AW16+AU16+AS16+AO16+AM16+AK16+AI16+AG16+AE16+AA16+Y16+W16+U16+S16+Q16+M16+K16+I16+G16+E16+C16</f>
        <v>5000</v>
      </c>
      <c r="BV16" s="7">
        <f t="shared" si="4"/>
        <v>0</v>
      </c>
      <c r="BW16" s="78" t="s">
        <v>146</v>
      </c>
      <c r="BX16" s="39" t="s">
        <v>307</v>
      </c>
      <c r="BY16" s="8"/>
      <c r="BZ16" s="8"/>
      <c r="CA16" s="8"/>
      <c r="CB16" s="8"/>
      <c r="CC16" s="8"/>
      <c r="CD16" s="8"/>
      <c r="CE16" s="8"/>
      <c r="CF16" s="8"/>
      <c r="CG16" s="7"/>
      <c r="CH16" s="8"/>
      <c r="CK16" s="78" t="s">
        <v>146</v>
      </c>
      <c r="CL16" s="39" t="s">
        <v>307</v>
      </c>
      <c r="CM16" s="8"/>
      <c r="CN16" s="8"/>
      <c r="CO16" s="8"/>
      <c r="CP16" s="8"/>
      <c r="CQ16" s="8"/>
      <c r="CR16" s="8"/>
      <c r="CS16" s="30"/>
      <c r="CT16" s="30"/>
      <c r="CU16" s="29"/>
      <c r="CV16" s="30"/>
      <c r="CY16" s="78" t="s">
        <v>146</v>
      </c>
      <c r="CZ16" s="39" t="s">
        <v>290</v>
      </c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7"/>
      <c r="DL16" s="7"/>
      <c r="DM16" s="78" t="s">
        <v>146</v>
      </c>
      <c r="DN16" s="39" t="s">
        <v>307</v>
      </c>
      <c r="DO16" s="8"/>
      <c r="DP16" s="8"/>
      <c r="DQ16" s="8"/>
      <c r="DR16" s="8"/>
      <c r="DS16" s="8"/>
      <c r="DT16" s="8"/>
      <c r="DU16" s="7"/>
      <c r="DV16" s="8">
        <f>DP16+DR16+DT16</f>
        <v>0</v>
      </c>
      <c r="DW16" s="7">
        <f t="shared" si="3"/>
        <v>5000</v>
      </c>
      <c r="DX16" s="7">
        <f t="shared" si="3"/>
        <v>0</v>
      </c>
    </row>
    <row r="17" spans="1:128" ht="25.5">
      <c r="A17" s="104"/>
      <c r="B17" s="39" t="s">
        <v>308</v>
      </c>
      <c r="C17" s="8">
        <v>2500</v>
      </c>
      <c r="D17" s="8">
        <v>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104"/>
      <c r="P17" s="39" t="s">
        <v>308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04"/>
      <c r="AD17" s="39" t="s">
        <v>308</v>
      </c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104"/>
      <c r="AR17" s="39" t="s">
        <v>308</v>
      </c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104"/>
      <c r="BF17" s="39" t="s">
        <v>308</v>
      </c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7">
        <f>BK17+BI17+BG17+BC17+BA17+AY17+AW17+AU17+AS17+AO17+AM17+AK17+AI17+AG17+AE17+AA17+Y17+W17+U17+S17+Q17+M17+K17+I17+G17+E17+C17</f>
        <v>2500</v>
      </c>
      <c r="BV17" s="7">
        <f t="shared" si="4"/>
        <v>0</v>
      </c>
      <c r="BW17" s="104"/>
      <c r="BX17" s="39" t="s">
        <v>308</v>
      </c>
      <c r="BY17" s="8"/>
      <c r="BZ17" s="8"/>
      <c r="CA17" s="8"/>
      <c r="CB17" s="8"/>
      <c r="CC17" s="8"/>
      <c r="CD17" s="8"/>
      <c r="CE17" s="8"/>
      <c r="CF17" s="8"/>
      <c r="CG17" s="7"/>
      <c r="CH17" s="8"/>
      <c r="CK17" s="104"/>
      <c r="CL17" s="39" t="s">
        <v>308</v>
      </c>
      <c r="CM17" s="8"/>
      <c r="CN17" s="8"/>
      <c r="CO17" s="8"/>
      <c r="CP17" s="8"/>
      <c r="CQ17" s="8"/>
      <c r="CR17" s="8"/>
      <c r="CS17" s="30"/>
      <c r="CT17" s="30"/>
      <c r="CU17" s="29"/>
      <c r="CV17" s="30"/>
      <c r="CY17" s="104"/>
      <c r="CZ17" s="39" t="s">
        <v>308</v>
      </c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7"/>
      <c r="DL17" s="7"/>
      <c r="DM17" s="104"/>
      <c r="DN17" s="39" t="s">
        <v>308</v>
      </c>
      <c r="DO17" s="8"/>
      <c r="DP17" s="8"/>
      <c r="DQ17" s="8"/>
      <c r="DR17" s="8"/>
      <c r="DS17" s="8"/>
      <c r="DT17" s="8"/>
      <c r="DU17" s="7"/>
      <c r="DV17" s="8">
        <f>DP17+DR17+DT17</f>
        <v>0</v>
      </c>
      <c r="DW17" s="7">
        <f t="shared" si="3"/>
        <v>2500</v>
      </c>
      <c r="DX17" s="7">
        <f t="shared" si="3"/>
        <v>0</v>
      </c>
    </row>
    <row r="18" spans="1:128" ht="25.5" customHeight="1">
      <c r="A18" s="91" t="s">
        <v>291</v>
      </c>
      <c r="B18" s="91"/>
      <c r="C18" s="7">
        <f>SUM(C13:C17)</f>
        <v>165064</v>
      </c>
      <c r="D18" s="7">
        <f aca="true" t="shared" si="14" ref="D18:N18">SUM(D13:D17)</f>
        <v>167479</v>
      </c>
      <c r="E18" s="7">
        <f t="shared" si="14"/>
        <v>5903</v>
      </c>
      <c r="F18" s="7">
        <f t="shared" si="14"/>
        <v>7013</v>
      </c>
      <c r="G18" s="7">
        <f t="shared" si="14"/>
        <v>8147</v>
      </c>
      <c r="H18" s="7">
        <f t="shared" si="14"/>
        <v>12524</v>
      </c>
      <c r="I18" s="7">
        <f t="shared" si="14"/>
        <v>5048</v>
      </c>
      <c r="J18" s="7">
        <f t="shared" si="14"/>
        <v>5048</v>
      </c>
      <c r="K18" s="7">
        <f t="shared" si="14"/>
        <v>556</v>
      </c>
      <c r="L18" s="7">
        <f t="shared" si="14"/>
        <v>556</v>
      </c>
      <c r="M18" s="7">
        <f t="shared" si="14"/>
        <v>226</v>
      </c>
      <c r="N18" s="7">
        <f t="shared" si="14"/>
        <v>226</v>
      </c>
      <c r="O18" s="91" t="s">
        <v>291</v>
      </c>
      <c r="P18" s="91"/>
      <c r="Q18" s="57"/>
      <c r="R18" s="7"/>
      <c r="S18" s="7">
        <f>SUM(S13:S17)</f>
        <v>781</v>
      </c>
      <c r="T18" s="7">
        <f aca="true" t="shared" si="15" ref="T18:AB18">SUM(T13:T17)</f>
        <v>932</v>
      </c>
      <c r="U18" s="7">
        <f t="shared" si="15"/>
        <v>1000</v>
      </c>
      <c r="V18" s="7">
        <f t="shared" si="15"/>
        <v>1000</v>
      </c>
      <c r="W18" s="7">
        <f t="shared" si="15"/>
        <v>9312</v>
      </c>
      <c r="X18" s="7">
        <f t="shared" si="15"/>
        <v>11045</v>
      </c>
      <c r="Y18" s="7">
        <f t="shared" si="15"/>
        <v>21478</v>
      </c>
      <c r="Z18" s="7">
        <f t="shared" si="15"/>
        <v>33497</v>
      </c>
      <c r="AA18" s="7">
        <f t="shared" si="15"/>
        <v>5469</v>
      </c>
      <c r="AB18" s="7">
        <f t="shared" si="15"/>
        <v>5469</v>
      </c>
      <c r="AC18" s="91" t="s">
        <v>291</v>
      </c>
      <c r="AD18" s="91"/>
      <c r="AE18" s="7">
        <f>SUM(AE13:AE17)</f>
        <v>16320</v>
      </c>
      <c r="AF18" s="7">
        <f aca="true" t="shared" si="16" ref="AF18:AP18">SUM(AF13:AF17)</f>
        <v>16763</v>
      </c>
      <c r="AG18" s="7">
        <f t="shared" si="16"/>
        <v>764</v>
      </c>
      <c r="AH18" s="7">
        <f t="shared" si="16"/>
        <v>1088</v>
      </c>
      <c r="AI18" s="7">
        <f t="shared" si="16"/>
        <v>20579</v>
      </c>
      <c r="AJ18" s="7">
        <f t="shared" si="16"/>
        <v>21609</v>
      </c>
      <c r="AK18" s="7">
        <f t="shared" si="16"/>
        <v>4913</v>
      </c>
      <c r="AL18" s="7">
        <f t="shared" si="16"/>
        <v>5549</v>
      </c>
      <c r="AM18" s="7">
        <f t="shared" si="16"/>
        <v>1736</v>
      </c>
      <c r="AN18" s="7">
        <f t="shared" si="16"/>
        <v>2373</v>
      </c>
      <c r="AO18" s="7">
        <f t="shared" si="16"/>
        <v>3385</v>
      </c>
      <c r="AP18" s="7">
        <f t="shared" si="16"/>
        <v>2585</v>
      </c>
      <c r="AQ18" s="91" t="s">
        <v>291</v>
      </c>
      <c r="AR18" s="91"/>
      <c r="AS18" s="7">
        <f>SUM(AS13:AS17)</f>
        <v>272</v>
      </c>
      <c r="AT18" s="7">
        <f aca="true" t="shared" si="17" ref="AT18:BD18">SUM(AT13:AT17)</f>
        <v>272</v>
      </c>
      <c r="AU18" s="7">
        <f t="shared" si="17"/>
        <v>89</v>
      </c>
      <c r="AV18" s="7">
        <f t="shared" si="17"/>
        <v>89</v>
      </c>
      <c r="AW18" s="7">
        <f t="shared" si="17"/>
        <v>930</v>
      </c>
      <c r="AX18" s="7">
        <f t="shared" si="17"/>
        <v>1036</v>
      </c>
      <c r="AY18" s="7">
        <f t="shared" si="17"/>
        <v>1892</v>
      </c>
      <c r="AZ18" s="7">
        <f t="shared" si="17"/>
        <v>1892</v>
      </c>
      <c r="BA18" s="7">
        <f t="shared" si="17"/>
        <v>500</v>
      </c>
      <c r="BB18" s="7">
        <f t="shared" si="17"/>
        <v>348</v>
      </c>
      <c r="BC18" s="7">
        <f t="shared" si="17"/>
        <v>3990</v>
      </c>
      <c r="BD18" s="7">
        <f t="shared" si="17"/>
        <v>3887</v>
      </c>
      <c r="BE18" s="91" t="s">
        <v>291</v>
      </c>
      <c r="BF18" s="91"/>
      <c r="BG18" s="7">
        <f aca="true" t="shared" si="18" ref="BG18:BL18">SUM(BG13:BG17)</f>
        <v>11191</v>
      </c>
      <c r="BH18" s="7">
        <f t="shared" si="18"/>
        <v>17315</v>
      </c>
      <c r="BI18" s="7">
        <f t="shared" si="18"/>
        <v>338</v>
      </c>
      <c r="BJ18" s="7">
        <f t="shared" si="18"/>
        <v>338</v>
      </c>
      <c r="BK18" s="7">
        <f t="shared" si="18"/>
        <v>748</v>
      </c>
      <c r="BL18" s="7">
        <f t="shared" si="18"/>
        <v>1133</v>
      </c>
      <c r="BM18" s="7"/>
      <c r="BN18" s="7">
        <v>2196</v>
      </c>
      <c r="BO18" s="7"/>
      <c r="BP18" s="7">
        <v>20</v>
      </c>
      <c r="BQ18" s="7"/>
      <c r="BR18" s="7">
        <f>SUM(BR13:BR17)</f>
        <v>21</v>
      </c>
      <c r="BS18" s="7">
        <f>SUM(BS13)</f>
        <v>5312</v>
      </c>
      <c r="BT18" s="7">
        <f>SUM(BT13:BT17)</f>
        <v>6787</v>
      </c>
      <c r="BU18" s="7">
        <f>SUM(BU13:BU17)</f>
        <v>295943</v>
      </c>
      <c r="BV18" s="7">
        <f>SUM(BV13:BV17)</f>
        <v>330090</v>
      </c>
      <c r="BW18" s="91" t="s">
        <v>291</v>
      </c>
      <c r="BX18" s="91"/>
      <c r="BY18" s="7">
        <f aca="true" t="shared" si="19" ref="BY18:CH18">SUM(BY13:BY17)</f>
        <v>26176</v>
      </c>
      <c r="BZ18" s="7">
        <f t="shared" si="19"/>
        <v>25273</v>
      </c>
      <c r="CA18" s="7">
        <f t="shared" si="19"/>
        <v>58878</v>
      </c>
      <c r="CB18" s="7">
        <f t="shared" si="19"/>
        <v>68217</v>
      </c>
      <c r="CC18" s="7">
        <f t="shared" si="19"/>
        <v>1995</v>
      </c>
      <c r="CD18" s="7">
        <f t="shared" si="19"/>
        <v>2517</v>
      </c>
      <c r="CE18" s="7">
        <f t="shared" si="19"/>
        <v>7962</v>
      </c>
      <c r="CF18" s="7">
        <f t="shared" si="19"/>
        <v>10375</v>
      </c>
      <c r="CG18" s="7">
        <f t="shared" si="19"/>
        <v>95011</v>
      </c>
      <c r="CH18" s="7">
        <f t="shared" si="19"/>
        <v>106382</v>
      </c>
      <c r="CK18" s="91" t="s">
        <v>291</v>
      </c>
      <c r="CL18" s="91"/>
      <c r="CM18" s="7">
        <f aca="true" t="shared" si="20" ref="CM18:CR18">SUM(CM13:CM17)</f>
        <v>48508</v>
      </c>
      <c r="CN18" s="7">
        <f t="shared" si="20"/>
        <v>51616</v>
      </c>
      <c r="CO18" s="7">
        <f t="shared" si="20"/>
        <v>7257</v>
      </c>
      <c r="CP18" s="7">
        <f t="shared" si="20"/>
        <v>8558</v>
      </c>
      <c r="CQ18" s="7">
        <f t="shared" si="20"/>
        <v>55765</v>
      </c>
      <c r="CR18" s="7">
        <f t="shared" si="20"/>
        <v>60174</v>
      </c>
      <c r="CS18" s="29"/>
      <c r="CT18" s="29"/>
      <c r="CU18" s="29"/>
      <c r="CV18" s="29"/>
      <c r="CY18" s="91" t="s">
        <v>291</v>
      </c>
      <c r="CZ18" s="91"/>
      <c r="DA18" s="7">
        <f aca="true" t="shared" si="21" ref="DA18:DL18">SUM(DA13:DA17)</f>
        <v>47325</v>
      </c>
      <c r="DB18" s="7">
        <f t="shared" si="21"/>
        <v>51684</v>
      </c>
      <c r="DC18" s="7">
        <f t="shared" si="21"/>
        <v>9258</v>
      </c>
      <c r="DD18" s="7">
        <f t="shared" si="21"/>
        <v>9396</v>
      </c>
      <c r="DE18" s="7">
        <f t="shared" si="21"/>
        <v>4494</v>
      </c>
      <c r="DF18" s="7">
        <f t="shared" si="21"/>
        <v>4521</v>
      </c>
      <c r="DG18" s="7">
        <f t="shared" si="21"/>
        <v>5117</v>
      </c>
      <c r="DH18" s="7">
        <f t="shared" si="21"/>
        <v>5758</v>
      </c>
      <c r="DI18" s="7">
        <f t="shared" si="21"/>
        <v>8862</v>
      </c>
      <c r="DJ18" s="7">
        <f t="shared" si="21"/>
        <v>8862</v>
      </c>
      <c r="DK18" s="7">
        <f t="shared" si="21"/>
        <v>75056</v>
      </c>
      <c r="DL18" s="7">
        <f t="shared" si="21"/>
        <v>80221</v>
      </c>
      <c r="DM18" s="91" t="s">
        <v>291</v>
      </c>
      <c r="DN18" s="91"/>
      <c r="DO18" s="7">
        <f aca="true" t="shared" si="22" ref="DO18:DX18">SUM(DO13:DO17)</f>
        <v>5147</v>
      </c>
      <c r="DP18" s="7">
        <f t="shared" si="22"/>
        <v>5419</v>
      </c>
      <c r="DQ18" s="7">
        <f t="shared" si="22"/>
        <v>679</v>
      </c>
      <c r="DR18" s="7">
        <f t="shared" si="22"/>
        <v>783</v>
      </c>
      <c r="DS18" s="7">
        <f t="shared" si="22"/>
        <v>843</v>
      </c>
      <c r="DT18" s="7">
        <f t="shared" si="22"/>
        <v>843</v>
      </c>
      <c r="DU18" s="7">
        <f t="shared" si="22"/>
        <v>6669</v>
      </c>
      <c r="DV18" s="7">
        <f t="shared" si="22"/>
        <v>7045</v>
      </c>
      <c r="DW18" s="7">
        <f t="shared" si="22"/>
        <v>528444</v>
      </c>
      <c r="DX18" s="7">
        <f t="shared" si="22"/>
        <v>583912</v>
      </c>
    </row>
    <row r="19" spans="1:128" ht="25.5" customHeight="1">
      <c r="A19" s="81" t="s">
        <v>430</v>
      </c>
      <c r="B19" s="81"/>
      <c r="C19" s="8">
        <v>20</v>
      </c>
      <c r="D19" s="8">
        <v>19</v>
      </c>
      <c r="E19" s="8">
        <v>3</v>
      </c>
      <c r="F19" s="8">
        <v>3</v>
      </c>
      <c r="G19" s="8"/>
      <c r="H19" s="8"/>
      <c r="I19" s="8"/>
      <c r="J19" s="8"/>
      <c r="K19" s="8"/>
      <c r="L19" s="8"/>
      <c r="M19" s="8"/>
      <c r="N19" s="8"/>
      <c r="O19" s="81" t="s">
        <v>430</v>
      </c>
      <c r="P19" s="81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1" t="s">
        <v>430</v>
      </c>
      <c r="AD19" s="81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1" t="s">
        <v>292</v>
      </c>
      <c r="AR19" s="81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>
        <v>6</v>
      </c>
      <c r="BD19" s="2">
        <v>6</v>
      </c>
      <c r="BE19" s="81" t="s">
        <v>292</v>
      </c>
      <c r="BF19" s="81"/>
      <c r="BG19" s="2">
        <v>70</v>
      </c>
      <c r="BH19" s="2">
        <v>68</v>
      </c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7">
        <f>BK19+BI19+BG19+BC19+BA19+AY19+AW19+AU19+AS19+AO19+AM19+AK19+AI19+AG19+AE19+AA19+Y19+W19+U19+S19+Q19+M19+K19+I19+G19+E19+C19</f>
        <v>99</v>
      </c>
      <c r="BV19" s="7">
        <f>BL19+BJ19+BH19+BD19+BB19+AZ19+AX19+AV19+AT19+AP19+AN19+AL19+AJ19+AH19+AF19+AB19+Z19+X19+V19+T19+R19+N19+L19+J19+H19+F19+D19</f>
        <v>96</v>
      </c>
      <c r="BW19" s="81" t="s">
        <v>292</v>
      </c>
      <c r="BX19" s="81"/>
      <c r="BY19" s="8">
        <v>8</v>
      </c>
      <c r="BZ19" s="8">
        <v>8</v>
      </c>
      <c r="CA19" s="8">
        <v>19</v>
      </c>
      <c r="CB19" s="8">
        <v>19</v>
      </c>
      <c r="CC19" s="8">
        <v>1</v>
      </c>
      <c r="CD19" s="8">
        <v>1</v>
      </c>
      <c r="CE19" s="8"/>
      <c r="CF19" s="8"/>
      <c r="CG19" s="7">
        <f>BY19+CA19+CC19+CE19</f>
        <v>28</v>
      </c>
      <c r="CH19" s="7">
        <f>BZ19+CB19+CD19+CF19</f>
        <v>28</v>
      </c>
      <c r="CK19" s="81" t="s">
        <v>292</v>
      </c>
      <c r="CL19" s="81"/>
      <c r="CM19" s="8">
        <v>21</v>
      </c>
      <c r="CN19" s="8">
        <v>21</v>
      </c>
      <c r="CO19" s="8"/>
      <c r="CP19" s="8"/>
      <c r="CQ19" s="8">
        <f>CM19+CO19</f>
        <v>21</v>
      </c>
      <c r="CR19" s="8">
        <f>CN19+CP19</f>
        <v>21</v>
      </c>
      <c r="CS19" s="30"/>
      <c r="CT19" s="30"/>
      <c r="CU19" s="29"/>
      <c r="CV19" s="29"/>
      <c r="CY19" s="81" t="s">
        <v>292</v>
      </c>
      <c r="CZ19" s="81"/>
      <c r="DA19" s="2">
        <v>15</v>
      </c>
      <c r="DB19" s="2">
        <v>15</v>
      </c>
      <c r="DC19" s="2">
        <v>3</v>
      </c>
      <c r="DD19" s="2">
        <v>3</v>
      </c>
      <c r="DE19" s="2">
        <v>3</v>
      </c>
      <c r="DF19" s="2">
        <v>3</v>
      </c>
      <c r="DG19" s="2">
        <v>3</v>
      </c>
      <c r="DH19" s="2">
        <v>3</v>
      </c>
      <c r="DI19" s="2"/>
      <c r="DJ19" s="2"/>
      <c r="DK19" s="7">
        <f>DA19+DC19+DE19+DG19</f>
        <v>24</v>
      </c>
      <c r="DL19" s="7">
        <f>DB19+DD19+DF19+DH19+DJ19</f>
        <v>24</v>
      </c>
      <c r="DM19" s="81" t="s">
        <v>292</v>
      </c>
      <c r="DN19" s="81"/>
      <c r="DO19" s="8">
        <v>2</v>
      </c>
      <c r="DP19" s="8">
        <v>2</v>
      </c>
      <c r="DQ19" s="8"/>
      <c r="DR19" s="8"/>
      <c r="DS19" s="8"/>
      <c r="DT19" s="8"/>
      <c r="DU19" s="7">
        <f>DO19+DQ19+DS19</f>
        <v>2</v>
      </c>
      <c r="DV19" s="7">
        <f>DP19+DR19+DT19</f>
        <v>2</v>
      </c>
      <c r="DW19" s="7">
        <f t="shared" si="3"/>
        <v>174</v>
      </c>
      <c r="DX19" s="7">
        <f t="shared" si="3"/>
        <v>171</v>
      </c>
    </row>
    <row r="20" spans="1:74" ht="12.75">
      <c r="A20" s="33"/>
      <c r="B20" s="36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</row>
    <row r="21" spans="1:2" ht="12.75">
      <c r="A21" s="33"/>
      <c r="B21" s="36"/>
    </row>
    <row r="22" spans="1:2" ht="12.75">
      <c r="A22" s="33"/>
      <c r="B22" s="36"/>
    </row>
    <row r="23" spans="1:2" ht="12.75">
      <c r="A23" s="33"/>
      <c r="B23" s="36"/>
    </row>
    <row r="24" spans="1:2" ht="12.75">
      <c r="A24" s="33"/>
      <c r="B24" s="36"/>
    </row>
    <row r="25" spans="1:2" ht="12.75">
      <c r="A25" s="33"/>
      <c r="B25" s="36"/>
    </row>
    <row r="26" ht="12.75">
      <c r="A26" s="33"/>
    </row>
    <row r="27" ht="12.75">
      <c r="A27" s="33"/>
    </row>
    <row r="28" ht="12.75">
      <c r="A28" s="33"/>
    </row>
    <row r="29" ht="12.75">
      <c r="A29" s="33"/>
    </row>
    <row r="30" ht="12.75">
      <c r="A30" s="33"/>
    </row>
    <row r="31" ht="12.75">
      <c r="A31" s="33"/>
    </row>
    <row r="32" ht="12.75">
      <c r="A32" s="33"/>
    </row>
  </sheetData>
  <mergeCells count="153">
    <mergeCell ref="BW1:CH1"/>
    <mergeCell ref="DE6:DF6"/>
    <mergeCell ref="DG6:DH6"/>
    <mergeCell ref="DI6:DJ6"/>
    <mergeCell ref="CE6:CF6"/>
    <mergeCell ref="CG6:CH6"/>
    <mergeCell ref="CM6:CN6"/>
    <mergeCell ref="CO6:CP6"/>
    <mergeCell ref="CK5:CL7"/>
    <mergeCell ref="CE5:CF5"/>
    <mergeCell ref="CC5:CD5"/>
    <mergeCell ref="BU5:BV5"/>
    <mergeCell ref="DK6:DL6"/>
    <mergeCell ref="CQ6:CR6"/>
    <mergeCell ref="DA6:DB6"/>
    <mergeCell ref="DC6:DD6"/>
    <mergeCell ref="CY5:CZ7"/>
    <mergeCell ref="DE5:DF5"/>
    <mergeCell ref="BC5:BD5"/>
    <mergeCell ref="BK5:BL5"/>
    <mergeCell ref="BU6:BV6"/>
    <mergeCell ref="BQ5:BR5"/>
    <mergeCell ref="BQ6:BR6"/>
    <mergeCell ref="BS6:BT6"/>
    <mergeCell ref="BM5:BN5"/>
    <mergeCell ref="BM6:BN6"/>
    <mergeCell ref="BO5:BP5"/>
    <mergeCell ref="BO6:BP6"/>
    <mergeCell ref="AI6:AJ6"/>
    <mergeCell ref="AC5:AD7"/>
    <mergeCell ref="AM6:AN6"/>
    <mergeCell ref="AO6:AP6"/>
    <mergeCell ref="AM5:AN5"/>
    <mergeCell ref="Y6:Z6"/>
    <mergeCell ref="AA6:AB6"/>
    <mergeCell ref="AE6:AF6"/>
    <mergeCell ref="AG6:AH6"/>
    <mergeCell ref="O5:P7"/>
    <mergeCell ref="S6:T6"/>
    <mergeCell ref="U6:V6"/>
    <mergeCell ref="W6:X6"/>
    <mergeCell ref="C5:D5"/>
    <mergeCell ref="E5:F5"/>
    <mergeCell ref="G5:H5"/>
    <mergeCell ref="A5:B7"/>
    <mergeCell ref="C6:D6"/>
    <mergeCell ref="E6:F6"/>
    <mergeCell ref="G6:H6"/>
    <mergeCell ref="AC18:AD18"/>
    <mergeCell ref="S5:T5"/>
    <mergeCell ref="U5:V5"/>
    <mergeCell ref="I5:J5"/>
    <mergeCell ref="K5:L5"/>
    <mergeCell ref="M5:N5"/>
    <mergeCell ref="I6:J6"/>
    <mergeCell ref="K6:L6"/>
    <mergeCell ref="M6:N6"/>
    <mergeCell ref="Q6:R6"/>
    <mergeCell ref="O18:P18"/>
    <mergeCell ref="O19:P19"/>
    <mergeCell ref="A13:B13"/>
    <mergeCell ref="A18:B18"/>
    <mergeCell ref="AC19:AD19"/>
    <mergeCell ref="AE5:AF5"/>
    <mergeCell ref="A16:A17"/>
    <mergeCell ref="O16:O17"/>
    <mergeCell ref="W5:X5"/>
    <mergeCell ref="Y5:Z5"/>
    <mergeCell ref="AA5:AB5"/>
    <mergeCell ref="Q5:R5"/>
    <mergeCell ref="A19:B19"/>
    <mergeCell ref="O13:P13"/>
    <mergeCell ref="AQ18:AR18"/>
    <mergeCell ref="AS5:AT5"/>
    <mergeCell ref="AU5:AV5"/>
    <mergeCell ref="AC16:AC17"/>
    <mergeCell ref="AG5:AH5"/>
    <mergeCell ref="AI5:AJ5"/>
    <mergeCell ref="AK5:AL5"/>
    <mergeCell ref="AK6:AL6"/>
    <mergeCell ref="AO5:AP5"/>
    <mergeCell ref="AC13:AD13"/>
    <mergeCell ref="AY5:AZ5"/>
    <mergeCell ref="AW6:AX6"/>
    <mergeCell ref="AY6:AZ6"/>
    <mergeCell ref="AQ13:AR13"/>
    <mergeCell ref="AS6:AT6"/>
    <mergeCell ref="AU6:AV6"/>
    <mergeCell ref="AQ5:AR7"/>
    <mergeCell ref="AQ19:AR19"/>
    <mergeCell ref="BG5:BH5"/>
    <mergeCell ref="BI5:BJ5"/>
    <mergeCell ref="BE13:BF13"/>
    <mergeCell ref="BE18:BF18"/>
    <mergeCell ref="BE19:BF19"/>
    <mergeCell ref="BE16:BE17"/>
    <mergeCell ref="AQ16:AQ17"/>
    <mergeCell ref="BA5:BB5"/>
    <mergeCell ref="AW5:AX5"/>
    <mergeCell ref="BW18:BX18"/>
    <mergeCell ref="BW19:BX19"/>
    <mergeCell ref="BA6:BB6"/>
    <mergeCell ref="BW13:BX13"/>
    <mergeCell ref="BW16:BW17"/>
    <mergeCell ref="BC6:BD6"/>
    <mergeCell ref="BG6:BH6"/>
    <mergeCell ref="BI6:BJ6"/>
    <mergeCell ref="BK6:BL6"/>
    <mergeCell ref="BE5:BF7"/>
    <mergeCell ref="CK13:CL13"/>
    <mergeCell ref="CK16:CK17"/>
    <mergeCell ref="CK18:CL18"/>
    <mergeCell ref="BS5:BT5"/>
    <mergeCell ref="CG5:CH5"/>
    <mergeCell ref="BY6:BZ6"/>
    <mergeCell ref="CA6:CB6"/>
    <mergeCell ref="CC6:CD6"/>
    <mergeCell ref="BW5:BX7"/>
    <mergeCell ref="CA5:CB5"/>
    <mergeCell ref="CK19:CL19"/>
    <mergeCell ref="BY5:BZ5"/>
    <mergeCell ref="DA5:DB5"/>
    <mergeCell ref="DC5:DD5"/>
    <mergeCell ref="CO5:CP5"/>
    <mergeCell ref="CQ5:CR5"/>
    <mergeCell ref="CS5:CT5"/>
    <mergeCell ref="CU5:CV5"/>
    <mergeCell ref="CY16:CY17"/>
    <mergeCell ref="CY18:CZ18"/>
    <mergeCell ref="CY19:CZ19"/>
    <mergeCell ref="DM19:DN19"/>
    <mergeCell ref="DG5:DH5"/>
    <mergeCell ref="DI5:DJ5"/>
    <mergeCell ref="DK5:DL5"/>
    <mergeCell ref="CY13:CZ13"/>
    <mergeCell ref="DM18:DN18"/>
    <mergeCell ref="DM5:DN7"/>
    <mergeCell ref="DM13:DN13"/>
    <mergeCell ref="DM16:DM17"/>
    <mergeCell ref="DU6:DV6"/>
    <mergeCell ref="DW6:DX6"/>
    <mergeCell ref="DO6:DP6"/>
    <mergeCell ref="DQ6:DR6"/>
    <mergeCell ref="DS6:DT6"/>
    <mergeCell ref="CY1:DL1"/>
    <mergeCell ref="CK1:CR1"/>
    <mergeCell ref="DM1:DX1"/>
    <mergeCell ref="DW4:DX5"/>
    <mergeCell ref="DU5:DV5"/>
    <mergeCell ref="DO5:DP5"/>
    <mergeCell ref="DQ5:DR5"/>
    <mergeCell ref="DS5:DT5"/>
    <mergeCell ref="CM5:CN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&amp;C3/a. melléklet
a 6/2012. (IV. 26.)  önkormányzati rendelethez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Felhasználó</cp:lastModifiedBy>
  <cp:lastPrinted>2012-04-16T12:49:04Z</cp:lastPrinted>
  <dcterms:created xsi:type="dcterms:W3CDTF">2011-05-17T10:12:56Z</dcterms:created>
  <dcterms:modified xsi:type="dcterms:W3CDTF">2012-05-02T14:17:50Z</dcterms:modified>
  <cp:category/>
  <cp:version/>
  <cp:contentType/>
  <cp:contentStatus/>
</cp:coreProperties>
</file>